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xr:revisionPtr revIDLastSave="0" documentId="13_ncr:1_{F678E839-5168-4709-9873-0173003DF52E}" xr6:coauthVersionLast="47" xr6:coauthVersionMax="47" xr10:uidLastSave="{00000000-0000-0000-0000-000000000000}"/>
  <bookViews>
    <workbookView xWindow="5220" yWindow="1545" windowWidth="27960" windowHeight="16020" xr2:uid="{D91F6E66-AC13-4A7D-95F0-A8F1F30882D8}"/>
  </bookViews>
  <sheets>
    <sheet name="Baldwin Hills" sheetId="1" r:id="rId1"/>
    <sheet name="Central Satellites" sheetId="17" r:id="rId2"/>
    <sheet name="Chualar" sheetId="7" r:id="rId3"/>
    <sheet name="Duarte" sheetId="8" r:id="rId4"/>
    <sheet name="E Pasadena" sheetId="9" r:id="rId5"/>
    <sheet name="Fruitridge Vista" sheetId="2" r:id="rId6"/>
    <sheet name="Larkfield" sheetId="10" r:id="rId7"/>
    <sheet name="Meadowbrook" sheetId="3" r:id="rId8"/>
    <sheet name="Monterey" sheetId="5" r:id="rId9"/>
    <sheet name="Piru" sheetId="13" r:id="rId10"/>
    <sheet name="Sacramento" sheetId="6" r:id="rId11"/>
    <sheet name="San Diego" sheetId="12" r:id="rId12"/>
    <sheet name="San Marino" sheetId="11" r:id="rId13"/>
    <sheet name="Ventura" sheetId="4" r:id="rId14"/>
    <sheet name="Rev Req't_Last Adopted" sheetId="14" r:id="rId15"/>
    <sheet name="Rev Req't_Base" sheetId="15" r:id="rId16"/>
    <sheet name="Selected Data" sheetId="16" r:id="rId17"/>
  </sheet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4ColName">SUBSTITUTE(SUBSTITUTE(SUBSTITUTE(SUBSTITUTE(SUBSTITUTE(TRIM(T([20]DATAIN.xls!B1)&amp;"."&amp;T([20]DATAIN.xls!C1)&amp;"."&amp;T([20]DATAIN.xls!D1)&amp;"."&amp;T([20]DATAIN.xls!E1)&amp;"."),"+","and"),"%","pct"),"-",""),"..","."),"&amp;","and")</definedName>
    <definedName name="_xlnm._FilterDatabase" localSheetId="0" hidden="1">'Baldwin Hills'!$A$1:$W$51</definedName>
    <definedName name="_xlnm._FilterDatabase" localSheetId="1" hidden="1">'Central Satellites'!$A$1:$W$51</definedName>
    <definedName name="_xlnm._FilterDatabase" localSheetId="2" hidden="1">Chualar!$A$1:$W$51</definedName>
    <definedName name="_xlnm._FilterDatabase" localSheetId="3" hidden="1">Duarte!$A$1:$W$50</definedName>
    <definedName name="_xlnm._FilterDatabase" localSheetId="4" hidden="1">'E Pasadena'!$A$1:$W$51</definedName>
    <definedName name="_xlnm._FilterDatabase" localSheetId="5" hidden="1">'Fruitridge Vista'!$A$1:$W$51</definedName>
    <definedName name="_xlnm._FilterDatabase" localSheetId="6" hidden="1">Larkfield!$A$1:$W$51</definedName>
    <definedName name="_xlnm._FilterDatabase" localSheetId="7" hidden="1">Meadowbrook!$A$1:$W$51</definedName>
    <definedName name="_xlnm._FilterDatabase" localSheetId="8" hidden="1">Monterey!$A$1:$W$51</definedName>
    <definedName name="_xlnm._FilterDatabase" localSheetId="9" hidden="1">Piru!$A$1:$W$51</definedName>
    <definedName name="_xlnm._FilterDatabase" localSheetId="10" hidden="1">Sacramento!$A$1:$W$51</definedName>
    <definedName name="_xlnm._FilterDatabase" localSheetId="11" hidden="1">'San Diego'!$A$1:$W$51</definedName>
    <definedName name="_xlnm._FilterDatabase" localSheetId="12" hidden="1">'San Marino'!$A$1:$W$51</definedName>
    <definedName name="_xlnm._FilterDatabase" localSheetId="13" hidden="1">Ventura!$A$1:$W$51</definedName>
    <definedName name="_FPV1">'[21]#REF'!$N$106:$X$156</definedName>
    <definedName name="_FPV3">'[21]#REF'!$N$160:$X$209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'[21]#REF'!$N$105:$X$154</definedName>
    <definedName name="_SPV3">'[21]#REF'!$N$158:$X$207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'[21]#REF'!$U$1:$AD$48</definedName>
    <definedName name="bt_d">'[21]#REF'!$Z$1:$AM$23</definedName>
    <definedName name="CBond">#REF!</definedName>
    <definedName name="CECRA">#REF!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TAC">#REF!</definedName>
    <definedName name="CTRBA">#REF!</definedName>
    <definedName name="DACRS">SUM(#REF!)</definedName>
    <definedName name="Dchoice">#REF!</definedName>
    <definedName name="Distflag">#REF!</definedName>
    <definedName name="Dmdmult">#REF!</definedName>
    <definedName name="F_E">'[21]#REF'!$A$53:$S$100</definedName>
    <definedName name="FAIR">'[21]#REF'!$N$1:$X$49</definedName>
    <definedName name="FBUILD">'[21]#REF'!$N$53:$X$79</definedName>
    <definedName name="FCOMM">'[21]#REF'!$AA$53:$AN$78</definedName>
    <definedName name="FCOMP">'[21]#REF'!$A$106:$K$155</definedName>
    <definedName name="Flat">#REF!</definedName>
    <definedName name="FM">'[21]#REF'!$BB$1</definedName>
    <definedName name="FOPROD">'[21]#REF'!$A$53:$K$102</definedName>
    <definedName name="FSONG2">'[21]#REF'!$A$159:$K$208</definedName>
    <definedName name="FSTEAM">'[21]#REF'!$A$1:$K$49</definedName>
    <definedName name="FT_D">'[21]#REF'!$AA$1:$AP$26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OLD">1</definedName>
    <definedName name="LOLD_Table">7</definedName>
    <definedName name="Mflag">#REF!</definedName>
    <definedName name="NCORE_U">#REF!</definedName>
    <definedName name="PBond">#REF!</definedName>
    <definedName name="PECRA">#REF!</definedName>
    <definedName name="_xlnm.Print_Area" localSheetId="0">'Baldwin Hills'!$A$1:$M$24</definedName>
    <definedName name="_xlnm.Print_Area" localSheetId="1">'Central Satellites'!$A$1:$M$20</definedName>
    <definedName name="_xlnm.Print_Area" localSheetId="2">Chualar!$A$1:$M$13</definedName>
    <definedName name="_xlnm.Print_Area" localSheetId="3">Duarte!$A$1:$M$24</definedName>
    <definedName name="_xlnm.Print_Area" localSheetId="4">'E Pasadena'!$A$1:$M$11</definedName>
    <definedName name="_xlnm.Print_Area" localSheetId="5">'Fruitridge Vista'!$A$1:$J$18</definedName>
    <definedName name="_xlnm.Print_Area" localSheetId="6">Larkfield!$A$1:$M$24</definedName>
    <definedName name="_xlnm.Print_Area" localSheetId="7">Meadowbrook!$A$1:$J$22</definedName>
    <definedName name="_xlnm.Print_Area" localSheetId="8">Monterey!$A$1:$L$25</definedName>
    <definedName name="_xlnm.Print_Area" localSheetId="9">Piru!$A$1:$J$11</definedName>
    <definedName name="_xlnm.Print_Area" localSheetId="10">Sacramento!$A$1:$M$24</definedName>
    <definedName name="_xlnm.Print_Area" localSheetId="11">'San Diego'!$A$1:$J$24</definedName>
    <definedName name="_xlnm.Print_Area" localSheetId="12">'San Marino'!$A$1:$M$24</definedName>
    <definedName name="_xlnm.Print_Area" localSheetId="13">Ventura!$A$1:$J$24</definedName>
    <definedName name="SAIR">'[21]#REF'!$N$1:$X$49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'[21]#REF'!$N$53:$X$79</definedName>
    <definedName name="SCOMM">'[21]#REF'!$AA$53:$AN$78</definedName>
    <definedName name="SCOMP">'[21]#REF'!$A$105:$K$154</definedName>
    <definedName name="Sflag">#REF!</definedName>
    <definedName name="SM">'[21]#REF'!$BB$1</definedName>
    <definedName name="SOPROD">'[21]#REF'!$A$53:$K$102</definedName>
    <definedName name="SSONG2">'[21]#REF'!$A$158:$K$207</definedName>
    <definedName name="SSTEAM">'[21]#REF'!$A$1:$K$49</definedName>
    <definedName name="ST_D">'[21]#REF'!$AA$1:$AP$26</definedName>
    <definedName name="STEAM">'[21]#REF'!$A$1:$S$50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<sst xmlns="http://schemas.openxmlformats.org/spreadsheetml/2006/main" count="1756" uniqueCount="123">
  <si>
    <t>Revenue Requirement Projections</t>
  </si>
  <si>
    <t>Years</t>
  </si>
  <si>
    <t>Status</t>
  </si>
  <si>
    <t>Proceeding or AL #</t>
  </si>
  <si>
    <t>Description</t>
  </si>
  <si>
    <t>Revenue Recovery Mechanism (Surcharge, Credit, Rev Req't)</t>
  </si>
  <si>
    <t>Revenue Requirement ($)</t>
  </si>
  <si>
    <t>Incremental $ from Last Adopted</t>
  </si>
  <si>
    <t>Incremental % from Last Adopted</t>
  </si>
  <si>
    <t>Incremental $ from Base</t>
  </si>
  <si>
    <t>Incremental % from Base</t>
  </si>
  <si>
    <t>Eff. Date or Proposed Eff Date (month/year)</t>
  </si>
  <si>
    <t>Month</t>
  </si>
  <si>
    <t>Year for Rev Req't</t>
  </si>
  <si>
    <t>Year for Rates</t>
  </si>
  <si>
    <t>Expiration Date</t>
  </si>
  <si>
    <t>Avg Usage (CCF)</t>
  </si>
  <si>
    <t>Projected Total Monthly Bill (non-CAP)</t>
  </si>
  <si>
    <t>Projected Annual Bill (Non-CAP)</t>
  </si>
  <si>
    <t>% Bill Impact from Last Adopted</t>
  </si>
  <si>
    <t>% Bill Impact from Base</t>
  </si>
  <si>
    <t>Projected Monthly Bill (CAP)</t>
  </si>
  <si>
    <t>Projected Annual Bill (CAP)</t>
  </si>
  <si>
    <t>Superseded</t>
  </si>
  <si>
    <t>AL 1358</t>
  </si>
  <si>
    <t>2022 Step Rates &amp; Annual Consumption Adjustment Mechanism</t>
  </si>
  <si>
    <t>Rev Req't</t>
  </si>
  <si>
    <t>N/A</t>
  </si>
  <si>
    <t>Active</t>
  </si>
  <si>
    <t>AL 1380</t>
  </si>
  <si>
    <t>Interim Rate True-up</t>
  </si>
  <si>
    <t>Surcharge</t>
  </si>
  <si>
    <t>AL 1386</t>
  </si>
  <si>
    <t>2021 WRAM/MCBA</t>
  </si>
  <si>
    <t>AL 1398</t>
  </si>
  <si>
    <t>2023 Step Rates &amp; Annual Consumption Adjustment Mechanism</t>
  </si>
  <si>
    <t>CAP Surcharge</t>
  </si>
  <si>
    <t>AL 1399</t>
  </si>
  <si>
    <t>CPUC Surcharge</t>
  </si>
  <si>
    <t>Anticipated</t>
  </si>
  <si>
    <t>AL 1XXX</t>
  </si>
  <si>
    <t>Cost of Capital</t>
  </si>
  <si>
    <t>AL XXXX</t>
  </si>
  <si>
    <t>Bellflower Tier 2</t>
  </si>
  <si>
    <t>2022 WRAM/MCBA</t>
  </si>
  <si>
    <t>Purchased Water Offset</t>
  </si>
  <si>
    <t>Pending - Filed</t>
  </si>
  <si>
    <t>22-07-001</t>
  </si>
  <si>
    <t>2022 GRC Application (TY 2024)</t>
  </si>
  <si>
    <t>Consolidated Expense Balancing Account</t>
  </si>
  <si>
    <t>Customer Assistance Program</t>
  </si>
  <si>
    <t>2023 WRAM/MCBA</t>
  </si>
  <si>
    <t>2025 Step Rates &amp; Annual Consumption Adjustment Mechanism</t>
  </si>
  <si>
    <t>2026 Step Rates &amp; Annual Consumption Adjustment Mechanism</t>
  </si>
  <si>
    <t>End</t>
  </si>
  <si>
    <t>AL 1359</t>
  </si>
  <si>
    <t>2022 Step Rates</t>
  </si>
  <si>
    <t xml:space="preserve">AL 1378 </t>
  </si>
  <si>
    <t>AL 1385</t>
  </si>
  <si>
    <t>Credit</t>
  </si>
  <si>
    <t>AL 1393</t>
  </si>
  <si>
    <t>2023 Step Rates</t>
  </si>
  <si>
    <t>2025 Step Rates</t>
  </si>
  <si>
    <t>2026 Step Rates</t>
  </si>
  <si>
    <t>AL 1373</t>
  </si>
  <si>
    <t>Meadowbrook CIAC surcharge</t>
  </si>
  <si>
    <t/>
  </si>
  <si>
    <t>AL 1395</t>
  </si>
  <si>
    <t>AL 1357</t>
  </si>
  <si>
    <t>AL 1298-A, AL 1311, AL 1336, AL 1375-A</t>
  </si>
  <si>
    <t>Pure Water Monterey (PWM) Purchased Water</t>
  </si>
  <si>
    <t>AL 1366</t>
  </si>
  <si>
    <t>NOAA Recovery</t>
  </si>
  <si>
    <t>AL 1379</t>
  </si>
  <si>
    <t>AL 1387</t>
  </si>
  <si>
    <t>AL 1394</t>
  </si>
  <si>
    <t>PWM Expansion Project - Parallel Pipeline</t>
  </si>
  <si>
    <t>PWM Expansion Project - Carmel Valley Pump Station</t>
  </si>
  <si>
    <t>PWM Expansion Project - Extraction Wells 1&amp;2 + Chem Treatment Facilities</t>
  </si>
  <si>
    <t>PWM Expansion Project - Extraction Wells 3&amp;4</t>
  </si>
  <si>
    <t xml:space="preserve"> </t>
  </si>
  <si>
    <t>AL 112A</t>
  </si>
  <si>
    <t>E. Pasadena CPI increase</t>
  </si>
  <si>
    <t>CPUC Surchage</t>
  </si>
  <si>
    <t>AL 72</t>
  </si>
  <si>
    <t>Warring (Piru) CPI increase</t>
  </si>
  <si>
    <t>Rev Req Last Adopted</t>
  </si>
  <si>
    <t>TOTAL COMPANY</t>
  </si>
  <si>
    <t>Current Auth February 2023</t>
  </si>
  <si>
    <t xml:space="preserve">Incremental Revenue </t>
  </si>
  <si>
    <t>Pending - New Filing</t>
  </si>
  <si>
    <t>Sub-Total</t>
  </si>
  <si>
    <t>Total Projected Annual Rev Req't</t>
  </si>
  <si>
    <t>Yr. over Yr. % Increase/(Decrease)</t>
  </si>
  <si>
    <t>Rev Req Base</t>
  </si>
  <si>
    <t>Summary of Selected Data - WD draft based on CforAT 11-30-22 comments in Affordability proceeding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</si>
  <si>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</si>
  <si>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</si>
  <si>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</si>
  <si>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</si>
  <si>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</si>
  <si>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</si>
  <si>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</si>
  <si>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A.21-05-001</t>
  </si>
  <si>
    <t>B</t>
  </si>
  <si>
    <t>A.22-07-001</t>
  </si>
  <si>
    <t>2022 GRC</t>
  </si>
  <si>
    <t>C</t>
  </si>
  <si>
    <t>D</t>
  </si>
  <si>
    <t>E</t>
  </si>
  <si>
    <t>F</t>
  </si>
  <si>
    <t>List of currently open proceedings for which affordability metrics have been filed:</t>
  </si>
  <si>
    <t>Note:  Supplemental Application filed January 27, 2023</t>
  </si>
  <si>
    <t>List of currently open proceedings that do not exceed the threshold for use of the affordability metrics (proceedings shaded gray filed prior to D.22-08-023):</t>
  </si>
  <si>
    <t>A.22-03-002</t>
  </si>
  <si>
    <t>Bass Lake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</si>
  <si>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</si>
  <si>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</si>
  <si>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</si>
  <si>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</si>
  <si>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</si>
  <si>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*A decision was issued on the revenue requirement request included in A.21-11-024, the Pure Water Monterey Expansion Application.</t>
  </si>
  <si>
    <t>12/212023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</si>
</sst>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164" formatCode="&quot;$&quot;#,##0"/>
    <numFmt numFmtId="165" formatCode="&quot;$&quot;#,##0.00"/>
    <numFmt numFmtId="166" formatCode="0.0%"/>
    <numFmt numFmtId="167" formatCode="[$-409]mm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9" fontId="3" fillId="0" borderId="0" xfId="1" applyFont="1" applyFill="1" applyAlignment="1">
      <alignment horizontal="center" wrapText="1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9" fontId="0" fillId="4" borderId="0" xfId="1" applyFont="1" applyFill="1" applyAlignment="1">
      <alignment horizontal="center"/>
    </xf>
    <xf numFmtId="0" fontId="0" fillId="4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14" fontId="0" fillId="6" borderId="0" xfId="0" applyNumberForma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14" fontId="0" fillId="7" borderId="0" xfId="0" applyNumberForma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2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wrapText="1"/>
    </xf>
    <xf numFmtId="164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wrapText="1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66" fontId="0" fillId="0" borderId="1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6" fontId="0" fillId="0" borderId="12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right" vertical="center"/>
    </xf>
    <xf numFmtId="0" fontId="0" fillId="8" borderId="0" xfId="0" applyFill="1" applyAlignment="1">
      <alignment horizontal="right"/>
    </xf>
    <xf numFmtId="0" fontId="0" fillId="8" borderId="0" xfId="0" applyFill="1"/>
    <xf numFmtId="5" fontId="0" fillId="8" borderId="0" xfId="0" applyNumberFormat="1" applyFill="1"/>
    <xf numFmtId="0" fontId="0" fillId="8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3.xml" Id="rId13" /><Relationship Type="http://schemas.openxmlformats.org/officeDocument/2006/relationships/sharedStrings" Target="sharedStrings.xml" Id="rId55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styles" Target="styles.xml" Id="rId54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53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sheetMetadata" Target="metadata.xml" Id="rId56" /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3261-76CA-472D-A54D-EA9C755914B7}">
  <sheetPr>
    <tabColor theme="5" tint="0.39997558519241921"/>
    <pageSetUpPr fitToPage="1"/>
  </sheetPr>
  <dimension ref="A1:X51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  <col min="24" max="24" width="23" bestFit="1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24</v>
      </c>
      <c r="C4" s="13" t="s">
        <v>25</v>
      </c>
      <c r="D4" s="15" t="s">
        <v>26</v>
      </c>
      <c r="E4" s="16">
        <v>7682668.6293015722</v>
      </c>
      <c r="F4" s="17"/>
      <c r="G4" s="17"/>
      <c r="H4" s="17"/>
      <c r="I4" s="18"/>
      <c r="J4" s="19">
        <v>44866</v>
      </c>
      <c r="K4" s="20" t="str">
        <f t="shared" ref="K4:K50" si="0">IF(J4=0," ",IF(DAY(J4)&lt;=14,TEXT(J4,"mmmm"),TEXT(EOMONTH(J4,1),"mmmm")))</f>
        <v>November</v>
      </c>
      <c r="L4" s="21">
        <f>IF(J4=0," ",YEAR(J4))</f>
        <v>2022</v>
      </c>
      <c r="M4" s="21">
        <f>IF(J4=0," ",IF(AND(MONTH(J4)=12,K4="January"),YEAR(J4)+1,YEAR(J4)))</f>
        <v>2022</v>
      </c>
      <c r="N4" s="22">
        <v>44926</v>
      </c>
      <c r="O4" s="23">
        <f/>
        <v>100.72</v>
      </c>
      <c r="P4" s="5">
        <v>89.66</v>
      </c>
      <c r="Q4" s="5">
        <f t="shared" ref="Q4:Q50" si="1">IF(P4=" "," ",P4*12)</f>
        <v>1075.92</v>
      </c>
      <c r="R4" s="24" t="s">
        <v>27</v>
      </c>
      <c r="S4" s="24"/>
      <c r="T4" s="5">
        <v>73.930000000000007</v>
      </c>
      <c r="U4" s="5">
        <f t="shared" ref="U4:U50" si="2">IF(T4=" "," ",T4*12)</f>
        <v>887.16000000000008</v>
      </c>
      <c r="V4" s="24" t="s">
        <v>27</v>
      </c>
      <c r="W4" s="25"/>
      <c r="X4" t="str">
        <f>CONCATENATE(A4,D4)</f>
        <v>SupersededRev Req't</v>
      </c>
    </row>
    <row r="5" spans="1:24" x14ac:dyDescent="0.25">
      <c r="A5" s="26" t="s">
        <v>28</v>
      </c>
      <c r="B5" s="27" t="s">
        <v>29</v>
      </c>
      <c r="C5" s="26" t="s">
        <v>30</v>
      </c>
      <c r="D5" s="27" t="s">
        <v>31</v>
      </c>
      <c r="E5" s="28"/>
      <c r="F5" s="3">
        <f>IF(E5=0,0,(E5-LOOKUP(2,1/($X$4:$X$50="ActiveRev Req't"),$E$4:$E$50)))</f>
        <v>0</v>
      </c>
      <c r="G5" s="29" t="str">
        <f>IF(E5=0," ",(F5/LOOKUP(2,1/($X$4:$X$50="ActiveRev Req't"),$E$4:$E$50)))</f>
        <v xml:space="preserve"> </v>
      </c>
      <c r="H5" s="3">
        <f>IF(E5=0,0,E5-$E$4)</f>
        <v>0</v>
      </c>
      <c r="I5" s="30">
        <f>IF(H5=" "," ",H5/$E$4)</f>
        <v>0</v>
      </c>
      <c r="J5" s="31"/>
      <c r="K5" s="20" t="str">
        <f t="shared" si="0"/>
        <v xml:space="preserve"> </v>
      </c>
      <c r="L5" s="21" t="str">
        <f t="shared" ref="L5:L50" si="3">IF(J5=0," ",YEAR(J5))</f>
        <v xml:space="preserve"> </v>
      </c>
      <c r="M5" s="21" t="str">
        <f t="shared" ref="M5:M50" si="4">IF(J5=0," ",IF(AND(MONTH(J5)=12,K5="January"),YEAR(J5)+1,YEAR(J5)))</f>
        <v xml:space="preserve"> </v>
      </c>
      <c r="N5" s="31">
        <v>45291</v>
      </c>
      <c r="O5" s="4">
        <f>IF(B5=0," ",$O$4)</f>
        <v>100.72</v>
      </c>
      <c r="P5" s="5" t="str" cm="1">
        <f t="array" ref="P5"/>
        <v xml:space="preserve"> </v>
      </c>
      <c r="Q5" s="5" t="str">
        <f t="shared" si="1"/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>IFERROR(IF(B5=0," ",(P5-$P$4)/$P$4)," ")</f>
        <v xml:space="preserve"> </v>
      </c>
      <c r="T5" s="5" t="str" cm="1">
        <f t="array" ref="T5"/>
        <v xml:space="preserve"> </v>
      </c>
      <c r="U5" s="5" t="str">
        <f t="shared" si="2"/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>IFERROR(IF(B5=0," ",(T5-$T$4)/$T$4)," ")</f>
        <v xml:space="preserve"> </v>
      </c>
      <c r="X5" t="str">
        <f t="shared" ref="X5:X50" si="5">CONCATENATE(A5,D5)</f>
        <v>ActiveSurcharge</v>
      </c>
    </row>
    <row r="6" spans="1:24" x14ac:dyDescent="0.25">
      <c r="A6" s="26" t="s">
        <v>28</v>
      </c>
      <c r="B6" s="27" t="s">
        <v>32</v>
      </c>
      <c r="C6" s="26" t="s">
        <v>33</v>
      </c>
      <c r="D6" s="27" t="s">
        <v>31</v>
      </c>
      <c r="E6" s="28"/>
      <c r="F6" s="3">
        <f t="shared" ref="F6:F50" si="6">IF(E6=0,0,(E6-LOOKUP(2,1/($X$4:$X$50="ActiveRev Req't"),$E$4:$E$50)))</f>
        <v>0</v>
      </c>
      <c r="G6" s="29" t="str">
        <f t="shared" ref="G6:G50" si="7">IF(E6=0," ",(F6/LOOKUP(2,1/($X$4:$X$50="ActiveRev Req't"),$E$4:$E$50)))</f>
        <v xml:space="preserve"> </v>
      </c>
      <c r="H6" s="3">
        <f t="shared" ref="H6:H50" si="8">IF(E6=0,0,E6-$E$4)</f>
        <v>0</v>
      </c>
      <c r="I6" s="30">
        <f t="shared" ref="I6:I50" si="9">IF(H6=" "," ",H6/$E$4)</f>
        <v>0</v>
      </c>
      <c r="J6" s="31"/>
      <c r="K6" s="20" t="str">
        <f t="shared" si="0"/>
        <v xml:space="preserve"> </v>
      </c>
      <c r="L6" s="21" t="str">
        <f t="shared" si="3"/>
        <v xml:space="preserve"> </v>
      </c>
      <c r="M6" s="21" t="str">
        <f t="shared" si="4"/>
        <v xml:space="preserve"> </v>
      </c>
      <c r="N6" s="31">
        <v>45015</v>
      </c>
      <c r="O6" s="4">
        <f t="shared" ref="O6:O50" si="10">IF(B6=0," ",$O$4)</f>
        <v>100.72</v>
      </c>
      <c r="P6" s="5" t="str" cm="1">
        <f t="array" ref="P6"/>
        <v xml:space="preserve"> </v>
      </c>
      <c r="Q6" s="5" t="str">
        <f t="shared" si="1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>IFERROR(IF(B6=0," ",(P6-$P$4)/$P$4)," ")</f>
        <v xml:space="preserve"> </v>
      </c>
      <c r="T6" s="5" t="str" cm="1">
        <f t="array" ref="T6"/>
        <v xml:space="preserve"> </v>
      </c>
      <c r="U6" s="5" t="str">
        <f t="shared" si="2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>IFERROR(IF(B6=0," ",(T6-$T$4)/$T$4)," ")</f>
        <v xml:space="preserve"> </v>
      </c>
      <c r="X6" t="str">
        <f t="shared" si="5"/>
        <v>ActiveSurcharge</v>
      </c>
    </row>
    <row r="7" spans="1:24" x14ac:dyDescent="0.25">
      <c r="A7" s="26" t="s">
        <v>28</v>
      </c>
      <c r="B7" s="27" t="s">
        <v>34</v>
      </c>
      <c r="C7" s="26" t="s">
        <v>35</v>
      </c>
      <c r="D7" s="27" t="s">
        <v>26</v>
      </c>
      <c r="E7" s="28">
        <v>8050149.1778735295</v>
      </c>
      <c r="F7" s="3">
        <f t="shared" si="6"/>
        <v>0</v>
      </c>
      <c r="G7" s="29">
        <f t="shared" si="7"/>
        <v>0</v>
      </c>
      <c r="H7" s="3">
        <f t="shared" si="8"/>
        <v>367480.54857195728</v>
      </c>
      <c r="I7" s="30">
        <f t="shared" si="9"/>
        <v>4.7832409062964459E-2</v>
      </c>
      <c r="J7" s="31">
        <v>44927</v>
      </c>
      <c r="K7" s="20" t="str">
        <f t="shared" si="0"/>
        <v>January</v>
      </c>
      <c r="L7" s="21">
        <f t="shared" si="3"/>
        <v>2023</v>
      </c>
      <c r="M7" s="21">
        <f t="shared" si="4"/>
        <v>2023</v>
      </c>
      <c r="N7" s="31"/>
      <c r="O7" s="4">
        <f t="shared" si="10"/>
        <v>100.72</v>
      </c>
      <c r="P7" s="5">
        <f/>
        <v>100.01</v>
      </c>
      <c r="Q7" s="5">
        <f t="shared" si="1"/>
        <v>1200.1200000000001</v>
      </c>
      <c r="R7" s="30" cm="1">
        <f t="array" ref="R7">IFERROR(IF(B7=0," ",(P7-LOOKUP(2,1/($X$4:$X$50="ActiveRev Req't"),$P$4:$P$50))/LOOKUP(2,1/($X$4:$X$50="ActiveRev Req't"),$P$4:$P$50))," ")</f>
        <v>0</v>
      </c>
      <c r="S7" s="30">
        <f>IFERROR(IF(B7=0," ",(P7-$P$4)/$P$4)," ")</f>
        <v>0.1154360919027438</v>
      </c>
      <c r="T7" s="5">
        <f/>
        <v>81.47</v>
      </c>
      <c r="U7" s="5">
        <f t="shared" si="2"/>
        <v>977.64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>
        <f>IFERROR(IF(B7=0," ",(T7-$T$4)/$T$4)," ")</f>
        <v>0.10198836737454336</v>
      </c>
      <c r="X7" t="str">
        <f t="shared" si="5"/>
        <v>ActiveRev Req't</v>
      </c>
    </row>
    <row r="8" spans="1:24" x14ac:dyDescent="0.25">
      <c r="A8" s="26" t="s">
        <v>28</v>
      </c>
      <c r="B8" s="27" t="s">
        <v>34</v>
      </c>
      <c r="C8" s="26" t="s">
        <v>36</v>
      </c>
      <c r="D8" s="27" t="s">
        <v>31</v>
      </c>
      <c r="E8" s="28"/>
      <c r="F8" s="3">
        <f t="shared" si="6"/>
        <v>0</v>
      </c>
      <c r="G8" s="29" t="str">
        <f t="shared" si="7"/>
        <v xml:space="preserve"> </v>
      </c>
      <c r="H8" s="3">
        <f t="shared" si="8"/>
        <v>0</v>
      </c>
      <c r="I8" s="30">
        <f t="shared" si="9"/>
        <v>0</v>
      </c>
      <c r="J8" s="31">
        <v>44927</v>
      </c>
      <c r="K8" s="20" t="str">
        <f t="shared" si="0"/>
        <v>January</v>
      </c>
      <c r="L8" s="21">
        <f t="shared" si="3"/>
        <v>2023</v>
      </c>
      <c r="M8" s="21">
        <f t="shared" si="4"/>
        <v>2023</v>
      </c>
      <c r="N8" s="27"/>
      <c r="O8" s="4">
        <f t="shared" si="10"/>
        <v>100.72</v>
      </c>
      <c r="P8" s="5" cm="1">
        <f t="array" ref="P8"/>
        <v>0</v>
      </c>
      <c r="Q8" s="5">
        <f t="shared" si="1"/>
        <v>0</v>
      </c>
      <c r="R8" s="30" cm="1">
        <f t="array" ref="R8">IFERROR(IF(B8=0," ",(P8-LOOKUP(2,1/($X$4:$X$50="ActiveRev Req't"),$P$4:$P$50))/LOOKUP(2,1/($X$4:$X$50="ActiveRev Req't"),$P$4:$P$50))," ")</f>
        <v>-1</v>
      </c>
      <c r="S8" s="30">
        <f>IFERROR(IF(B8=0," ",(P8-$P$4)/$P$4)," ")</f>
        <v>-1</v>
      </c>
      <c r="T8" s="5" cm="1">
        <f t="array" ref="T8"/>
        <v>0</v>
      </c>
      <c r="U8" s="5">
        <f t="shared" si="2"/>
        <v>0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ref="W8:W50" si="11">IFERROR(IF(B8=0," ",(T8-$T$4)/$T$4)," ")</f>
        <v>-1</v>
      </c>
      <c r="X8" t="str">
        <f t="shared" si="5"/>
        <v>ActiveSurcharge</v>
      </c>
    </row>
    <row r="9" spans="1:24" x14ac:dyDescent="0.25">
      <c r="A9" s="26" t="s">
        <v>28</v>
      </c>
      <c r="B9" s="27" t="s">
        <v>37</v>
      </c>
      <c r="C9" s="26" t="s">
        <v>38</v>
      </c>
      <c r="D9" s="27" t="s">
        <v>31</v>
      </c>
      <c r="E9" s="28"/>
      <c r="F9" s="3">
        <f t="shared" si="6"/>
        <v>0</v>
      </c>
      <c r="G9" s="29" t="str">
        <f t="shared" si="7"/>
        <v xml:space="preserve"> </v>
      </c>
      <c r="H9" s="3">
        <f t="shared" si="8"/>
        <v>0</v>
      </c>
      <c r="I9" s="30">
        <f t="shared" si="9"/>
        <v>0</v>
      </c>
      <c r="J9" s="31">
        <v>44927</v>
      </c>
      <c r="K9" s="20" t="str">
        <f t="shared" si="0"/>
        <v>January</v>
      </c>
      <c r="L9" s="21">
        <f t="shared" si="3"/>
        <v>2023</v>
      </c>
      <c r="M9" s="21">
        <f t="shared" si="4"/>
        <v>2023</v>
      </c>
      <c r="N9" s="27"/>
      <c r="O9" s="4">
        <f t="shared" si="10"/>
        <v>100.72</v>
      </c>
      <c r="P9" s="5" cm="1">
        <f t="array" ref="P9"/>
        <v>0</v>
      </c>
      <c r="Q9" s="5">
        <f t="shared" si="1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 t="shared" ref="S9:S12" si="12">IFERROR(IF(B9=0," ",(P9-$P$4)/$P$4)," ")</f>
        <v>-1</v>
      </c>
      <c r="T9" s="5" cm="1">
        <f t="array" ref="T9"/>
        <v>0</v>
      </c>
      <c r="U9" s="5">
        <f t="shared" si="2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11"/>
        <v>-1</v>
      </c>
      <c r="X9" t="str">
        <f t="shared" si="5"/>
        <v>ActiveSurcharge</v>
      </c>
    </row>
    <row r="10" spans="1:24" x14ac:dyDescent="0.25">
      <c r="A10" s="26" t="s">
        <v>39</v>
      </c>
      <c r="B10" s="27" t="s">
        <v>40</v>
      </c>
      <c r="C10" s="26" t="s">
        <v>41</v>
      </c>
      <c r="D10" s="27" t="s">
        <v>31</v>
      </c>
      <c r="E10" s="28"/>
      <c r="F10" s="3">
        <f t="shared" si="6"/>
        <v>0</v>
      </c>
      <c r="G10" s="29" t="str">
        <f t="shared" si="7"/>
        <v xml:space="preserve"> </v>
      </c>
      <c r="H10" s="3">
        <f t="shared" si="8"/>
        <v>0</v>
      </c>
      <c r="I10" s="30">
        <f t="shared" si="9"/>
        <v>0</v>
      </c>
      <c r="J10" s="31"/>
      <c r="K10" s="20" t="str">
        <f t="shared" si="0"/>
        <v xml:space="preserve"> </v>
      </c>
      <c r="L10" s="21" t="str">
        <f t="shared" si="3"/>
        <v xml:space="preserve"> </v>
      </c>
      <c r="M10" s="21" t="str">
        <f t="shared" si="4"/>
        <v xml:space="preserve"> </v>
      </c>
      <c r="N10" s="27"/>
      <c r="O10" s="4">
        <f t="shared" si="10"/>
        <v>100.72</v>
      </c>
      <c r="P10" s="5" t="str" cm="1">
        <f t="array" ref="P10"/>
        <v xml:space="preserve"> </v>
      </c>
      <c r="Q10" s="5" t="str">
        <f t="shared" si="1"/>
        <v xml:space="preserve"> </v>
      </c>
      <c r="R10" s="30" t="str">
        <f t="shared" ref="R10:R50" si="13">IFERROR(IF(B10=0," ",(P10-LOOKUP(2,1/($X$4:$X$50="ActiveRev Req't"),$P$4:$P$50))/LOOKUP(2,1/($X$4:$X$50="ActiveRev Req't"),$P$4:$P$50))," ")</f>
        <v xml:space="preserve"> </v>
      </c>
      <c r="S10" s="30" t="str">
        <f t="shared" si="12"/>
        <v xml:space="preserve"> </v>
      </c>
      <c r="T10" s="5" t="str" cm="1">
        <f t="array" ref="T10"/>
        <v xml:space="preserve"> </v>
      </c>
      <c r="U10" s="5" t="str">
        <f t="shared" si="2"/>
        <v xml:space="preserve"> 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 t="str">
        <f t="shared" si="11"/>
        <v xml:space="preserve"> </v>
      </c>
      <c r="X10" t="str">
        <f t="shared" si="5"/>
        <v>AnticipatedSurcharge</v>
      </c>
    </row>
    <row r="11" spans="1:24" x14ac:dyDescent="0.25">
      <c r="A11" s="26" t="s">
        <v>39</v>
      </c>
      <c r="B11" s="27" t="s">
        <v>42</v>
      </c>
      <c r="C11" s="26" t="s">
        <v>43</v>
      </c>
      <c r="D11" s="27" t="s">
        <v>26</v>
      </c>
      <c r="E11" s="28"/>
      <c r="F11" s="3">
        <f t="shared" si="6"/>
        <v>0</v>
      </c>
      <c r="G11" s="29" t="str">
        <f t="shared" si="7"/>
        <v xml:space="preserve"> </v>
      </c>
      <c r="H11" s="3">
        <f t="shared" si="8"/>
        <v>0</v>
      </c>
      <c r="I11" s="30">
        <f t="shared" si="9"/>
        <v>0</v>
      </c>
      <c r="J11" s="31"/>
      <c r="K11" s="20" t="str">
        <f t="shared" si="0"/>
        <v xml:space="preserve"> </v>
      </c>
      <c r="L11" s="21" t="str">
        <f t="shared" si="3"/>
        <v xml:space="preserve"> </v>
      </c>
      <c r="M11" s="21" t="str">
        <f t="shared" si="4"/>
        <v xml:space="preserve"> </v>
      </c>
      <c r="N11" s="27"/>
      <c r="O11" s="4">
        <f t="shared" si="10"/>
        <v>100.72</v>
      </c>
      <c r="P11" s="5" t="str" cm="1">
        <f t="array" ref="P11"/>
        <v xml:space="preserve"> </v>
      </c>
      <c r="Q11" s="5" t="str">
        <f t="shared" si="1"/>
        <v xml:space="preserve"> </v>
      </c>
      <c r="R11" s="30" t="str">
        <f t="shared" si="13"/>
        <v xml:space="preserve"> </v>
      </c>
      <c r="S11" s="30" t="str">
        <f t="shared" si="12"/>
        <v xml:space="preserve"> </v>
      </c>
      <c r="T11" s="5" t="str" cm="1">
        <f t="array" ref="T11"/>
        <v xml:space="preserve"> </v>
      </c>
      <c r="U11" s="5" t="str">
        <f t="shared" si="2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11"/>
        <v xml:space="preserve"> </v>
      </c>
      <c r="X11" t="str">
        <f t="shared" si="5"/>
        <v>AnticipatedRev Req't</v>
      </c>
    </row>
    <row r="12" spans="1:24" x14ac:dyDescent="0.25">
      <c r="A12" s="26" t="s">
        <v>39</v>
      </c>
      <c r="B12" s="27" t="s">
        <v>42</v>
      </c>
      <c r="C12" s="26" t="s">
        <v>44</v>
      </c>
      <c r="D12" s="27" t="s">
        <v>31</v>
      </c>
      <c r="E12" s="28"/>
      <c r="F12" s="3">
        <f t="shared" si="6"/>
        <v>0</v>
      </c>
      <c r="G12" s="29" t="str">
        <f t="shared" si="7"/>
        <v xml:space="preserve"> </v>
      </c>
      <c r="H12" s="3">
        <f t="shared" si="8"/>
        <v>0</v>
      </c>
      <c r="I12" s="30">
        <f t="shared" si="9"/>
        <v>0</v>
      </c>
      <c r="J12" s="31"/>
      <c r="K12" s="20" t="str">
        <f t="shared" si="0"/>
        <v xml:space="preserve"> </v>
      </c>
      <c r="L12" s="21" t="str">
        <f t="shared" si="3"/>
        <v xml:space="preserve"> </v>
      </c>
      <c r="M12" s="21" t="str">
        <f t="shared" si="4"/>
        <v xml:space="preserve"> </v>
      </c>
      <c r="N12" s="27"/>
      <c r="O12" s="4">
        <f t="shared" si="10"/>
        <v>100.72</v>
      </c>
      <c r="P12" s="5" t="str" cm="1">
        <f t="array" ref="P12"/>
        <v xml:space="preserve"> </v>
      </c>
      <c r="Q12" s="5" t="str">
        <f t="shared" si="1"/>
        <v xml:space="preserve"> </v>
      </c>
      <c r="R12" s="30" t="str">
        <f t="shared" si="13"/>
        <v xml:space="preserve"> </v>
      </c>
      <c r="S12" s="30" t="str">
        <f t="shared" si="12"/>
        <v xml:space="preserve"> </v>
      </c>
      <c r="T12" s="5" t="str" cm="1">
        <f t="array" ref="T12"/>
        <v xml:space="preserve"> </v>
      </c>
      <c r="U12" s="5" t="str">
        <f t="shared" si="2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11"/>
        <v xml:space="preserve"> </v>
      </c>
      <c r="X12" t="str">
        <f t="shared" si="5"/>
        <v>AnticipatedSurcharge</v>
      </c>
    </row>
    <row r="13" spans="1:24" x14ac:dyDescent="0.25">
      <c r="A13" s="26" t="s">
        <v>39</v>
      </c>
      <c r="B13" s="27" t="s">
        <v>42</v>
      </c>
      <c r="C13" s="26" t="s">
        <v>45</v>
      </c>
      <c r="D13" s="27" t="s">
        <v>31</v>
      </c>
      <c r="E13" s="28"/>
      <c r="F13" s="3">
        <f t="shared" si="6"/>
        <v>0</v>
      </c>
      <c r="G13" s="29" t="str">
        <f t="shared" si="7"/>
        <v xml:space="preserve"> </v>
      </c>
      <c r="H13" s="3">
        <f t="shared" si="8"/>
        <v>0</v>
      </c>
      <c r="I13" s="30">
        <f t="shared" si="9"/>
        <v>0</v>
      </c>
      <c r="J13" s="31"/>
      <c r="K13" s="20" t="str">
        <f t="shared" si="0"/>
        <v xml:space="preserve"> </v>
      </c>
      <c r="L13" s="21" t="str">
        <f t="shared" si="3"/>
        <v xml:space="preserve"> </v>
      </c>
      <c r="M13" s="21" t="str">
        <f t="shared" si="4"/>
        <v xml:space="preserve"> </v>
      </c>
      <c r="N13" s="27"/>
      <c r="O13" s="4">
        <f t="shared" si="10"/>
        <v>100.72</v>
      </c>
      <c r="P13" s="5" t="str" cm="1">
        <f t="array" ref="P13"/>
        <v xml:space="preserve"> </v>
      </c>
      <c r="Q13" s="5" t="str">
        <f t="shared" si="1"/>
        <v xml:space="preserve"> </v>
      </c>
      <c r="R13" s="30" t="str">
        <f t="shared" si="13"/>
        <v xml:space="preserve"> </v>
      </c>
      <c r="S13" s="30" t="str">
        <f>IFERROR(IF(B13=0," ",(P13-$P$4)/$P$4)," ")</f>
        <v xml:space="preserve"> </v>
      </c>
      <c r="T13" s="5" t="str" cm="1">
        <f t="array" ref="T13"/>
        <v xml:space="preserve"> </v>
      </c>
      <c r="U13" s="5" t="str">
        <f t="shared" si="2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11"/>
        <v xml:space="preserve"> </v>
      </c>
      <c r="X13" t="str">
        <f t="shared" si="5"/>
        <v>AnticipatedSurcharge</v>
      </c>
    </row>
    <row r="14" spans="1:24" x14ac:dyDescent="0.25">
      <c r="A14" s="26" t="s">
        <v>46</v>
      </c>
      <c r="B14" s="27" t="s">
        <v>47</v>
      </c>
      <c r="C14" s="26" t="s">
        <v>48</v>
      </c>
      <c r="D14" s="27" t="s">
        <v>26</v>
      </c>
      <c r="E14" s="28">
        <v>8979458.7720213067</v>
      </c>
      <c r="F14" s="3">
        <f t="shared" si="6"/>
        <v>929309.59414777718</v>
      </c>
      <c r="G14" s="29">
        <f t="shared" si="7"/>
        <v>0.11544004634126011</v>
      </c>
      <c r="H14" s="3">
        <f t="shared" si="8"/>
        <v>1296790.1427197345</v>
      </c>
      <c r="I14" s="30">
        <f t="shared" si="9"/>
        <v>0.16879423092306731</v>
      </c>
      <c r="J14" s="31">
        <v>45292</v>
      </c>
      <c r="K14" s="20" t="str">
        <f t="shared" si="0"/>
        <v>January</v>
      </c>
      <c r="L14" s="21">
        <f t="shared" si="3"/>
        <v>2024</v>
      </c>
      <c r="M14" s="21">
        <f t="shared" si="4"/>
        <v>2024</v>
      </c>
      <c r="N14" s="27"/>
      <c r="O14" s="4">
        <f t="shared" si="10"/>
        <v>100.72</v>
      </c>
      <c r="P14" s="5" cm="1">
        <f t="array" ref="P14"/>
        <v>99.09</v>
      </c>
      <c r="Q14" s="5">
        <f t="shared" si="1"/>
        <v>1189.08</v>
      </c>
      <c r="R14" s="30">
        <f t="shared" si="13"/>
        <v>-9.1990800919908178E-3</v>
      </c>
      <c r="S14" s="30">
        <f t="shared" ref="S14:S50" si="14">IFERROR(IF(B14=0," ",(P14-$P$4)/$P$4)," ")</f>
        <v>0.10517510595583322</v>
      </c>
      <c r="T14" s="5" cm="1">
        <f t="array" ref="T14"/>
        <v>73.97</v>
      </c>
      <c r="U14" s="5">
        <f t="shared" si="2"/>
        <v>887.64</v>
      </c>
      <c r="V14" s="30" cm="1">
        <f t="array" ref="V14">IFERROR(IF(F14=0," ",(T14-LOOKUP(2,1/($X$4:$X$50="ActiveRev Req't"),$T$4:$T$50))/LOOKUP(2,1/($X$4:$X$50="ActiveRev Req't"),$T$4:$T$50))," ")</f>
        <v>-9.2058426414631148E-2</v>
      </c>
      <c r="W14" s="30">
        <f t="shared" si="11"/>
        <v>5.4105234681444661E-4</v>
      </c>
      <c r="X14" t="str">
        <f t="shared" si="5"/>
        <v>Pending - FiledRev Req't</v>
      </c>
    </row>
    <row r="15" spans="1:24" x14ac:dyDescent="0.25">
      <c r="A15" s="26" t="s">
        <v>39</v>
      </c>
      <c r="B15" s="27" t="s">
        <v>42</v>
      </c>
      <c r="C15" s="26" t="s">
        <v>49</v>
      </c>
      <c r="D15" s="27" t="s">
        <v>31</v>
      </c>
      <c r="E15" s="28"/>
      <c r="F15" s="3">
        <f t="shared" si="6"/>
        <v>0</v>
      </c>
      <c r="G15" s="29" t="str">
        <f t="shared" si="7"/>
        <v xml:space="preserve"> </v>
      </c>
      <c r="H15" s="3">
        <f t="shared" si="8"/>
        <v>0</v>
      </c>
      <c r="I15" s="30">
        <f t="shared" si="9"/>
        <v>0</v>
      </c>
      <c r="J15" s="31"/>
      <c r="K15" s="20" t="str">
        <f t="shared" si="0"/>
        <v xml:space="preserve"> </v>
      </c>
      <c r="L15" s="21" t="str">
        <f t="shared" si="3"/>
        <v xml:space="preserve"> </v>
      </c>
      <c r="M15" s="21" t="str">
        <f t="shared" si="4"/>
        <v xml:space="preserve"> </v>
      </c>
      <c r="N15" s="27"/>
      <c r="O15" s="4">
        <f t="shared" si="10"/>
        <v>100.72</v>
      </c>
      <c r="P15" s="5" t="str" cm="1">
        <f t="array" ref="P15"/>
        <v xml:space="preserve"> </v>
      </c>
      <c r="Q15" s="5" t="str">
        <f t="shared" si="1"/>
        <v xml:space="preserve"> </v>
      </c>
      <c r="R15" s="30" t="str">
        <f t="shared" si="13"/>
        <v xml:space="preserve"> </v>
      </c>
      <c r="S15" s="30" t="str">
        <f t="shared" si="14"/>
        <v xml:space="preserve"> </v>
      </c>
      <c r="T15" s="5" t="str" cm="1">
        <f t="array" ref="T15"/>
        <v xml:space="preserve"> </v>
      </c>
      <c r="U15" s="5" t="str">
        <f t="shared" si="2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11"/>
        <v xml:space="preserve"> </v>
      </c>
      <c r="X15" t="str">
        <f t="shared" si="5"/>
        <v>AnticipatedSurcharge</v>
      </c>
    </row>
    <row r="16" spans="1:24" x14ac:dyDescent="0.25">
      <c r="A16" s="26" t="s">
        <v>39</v>
      </c>
      <c r="B16" s="27" t="s">
        <v>42</v>
      </c>
      <c r="C16" s="26" t="s">
        <v>50</v>
      </c>
      <c r="D16" s="27" t="s">
        <v>31</v>
      </c>
      <c r="E16" s="28"/>
      <c r="F16" s="3">
        <f t="shared" si="6"/>
        <v>0</v>
      </c>
      <c r="G16" s="29" t="str">
        <f t="shared" si="7"/>
        <v xml:space="preserve"> </v>
      </c>
      <c r="H16" s="3">
        <f t="shared" si="8"/>
        <v>0</v>
      </c>
      <c r="I16" s="30">
        <f t="shared" si="9"/>
        <v>0</v>
      </c>
      <c r="J16" s="31"/>
      <c r="K16" s="20" t="str">
        <f t="shared" si="0"/>
        <v xml:space="preserve"> </v>
      </c>
      <c r="L16" s="21" t="str">
        <f t="shared" si="3"/>
        <v xml:space="preserve"> </v>
      </c>
      <c r="M16" s="21" t="str">
        <f t="shared" si="4"/>
        <v xml:space="preserve"> </v>
      </c>
      <c r="N16" s="27"/>
      <c r="O16" s="4">
        <f t="shared" si="10"/>
        <v>100.72</v>
      </c>
      <c r="P16" s="5" t="str" cm="1">
        <f t="array" ref="P16"/>
        <v xml:space="preserve"> </v>
      </c>
      <c r="Q16" s="5" t="str">
        <f t="shared" si="1"/>
        <v xml:space="preserve"> </v>
      </c>
      <c r="R16" s="30" t="str">
        <f t="shared" si="13"/>
        <v xml:space="preserve"> </v>
      </c>
      <c r="S16" s="30" t="str">
        <f t="shared" si="14"/>
        <v xml:space="preserve"> </v>
      </c>
      <c r="T16" s="5" t="str" cm="1">
        <f t="array" ref="T16"/>
        <v xml:space="preserve"> </v>
      </c>
      <c r="U16" s="5" t="str">
        <f t="shared" si="2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11"/>
        <v xml:space="preserve"> </v>
      </c>
      <c r="X16" t="str">
        <f t="shared" si="5"/>
        <v>AnticipatedSurcharge</v>
      </c>
    </row>
    <row r="17" spans="1:24" x14ac:dyDescent="0.25">
      <c r="A17" s="26" t="s">
        <v>39</v>
      </c>
      <c r="B17" s="27" t="s">
        <v>42</v>
      </c>
      <c r="C17" s="26" t="s">
        <v>51</v>
      </c>
      <c r="D17" s="27" t="s">
        <v>31</v>
      </c>
      <c r="E17" s="28"/>
      <c r="F17" s="3">
        <f t="shared" si="6"/>
        <v>0</v>
      </c>
      <c r="G17" s="29" t="str">
        <f t="shared" si="7"/>
        <v xml:space="preserve"> </v>
      </c>
      <c r="H17" s="3">
        <f t="shared" si="8"/>
        <v>0</v>
      </c>
      <c r="I17" s="30">
        <f t="shared" si="9"/>
        <v>0</v>
      </c>
      <c r="J17" s="31"/>
      <c r="K17" s="20" t="str">
        <f t="shared" si="0"/>
        <v xml:space="preserve"> </v>
      </c>
      <c r="L17" s="21" t="str">
        <f t="shared" si="3"/>
        <v xml:space="preserve"> </v>
      </c>
      <c r="M17" s="21" t="str">
        <f t="shared" si="4"/>
        <v xml:space="preserve"> </v>
      </c>
      <c r="N17" s="27"/>
      <c r="O17" s="4">
        <f t="shared" si="10"/>
        <v>100.72</v>
      </c>
      <c r="P17" s="5" t="str" cm="1">
        <f t="array" ref="P17"/>
        <v xml:space="preserve"> </v>
      </c>
      <c r="Q17" s="5" t="str">
        <f t="shared" si="1"/>
        <v xml:space="preserve"> </v>
      </c>
      <c r="R17" s="30" t="str">
        <f t="shared" si="13"/>
        <v xml:space="preserve"> </v>
      </c>
      <c r="S17" s="30" t="str">
        <f t="shared" si="14"/>
        <v xml:space="preserve"> </v>
      </c>
      <c r="T17" s="5" t="str" cm="1">
        <f t="array" ref="T17"/>
        <v xml:space="preserve"> </v>
      </c>
      <c r="U17" s="5" t="str">
        <f t="shared" si="2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11"/>
        <v xml:space="preserve"> </v>
      </c>
      <c r="X17" t="str">
        <f t="shared" si="5"/>
        <v>AnticipatedSurcharge</v>
      </c>
    </row>
    <row r="18" spans="1:24" x14ac:dyDescent="0.25">
      <c r="A18" s="26" t="s">
        <v>39</v>
      </c>
      <c r="B18" s="27" t="s">
        <v>42</v>
      </c>
      <c r="C18" s="26" t="s">
        <v>45</v>
      </c>
      <c r="D18" s="27" t="s">
        <v>31</v>
      </c>
      <c r="E18" s="28"/>
      <c r="F18" s="3">
        <f t="shared" si="6"/>
        <v>0</v>
      </c>
      <c r="G18" s="29" t="str">
        <f t="shared" si="7"/>
        <v xml:space="preserve"> </v>
      </c>
      <c r="H18" s="3">
        <f t="shared" si="8"/>
        <v>0</v>
      </c>
      <c r="I18" s="30">
        <f t="shared" si="9"/>
        <v>0</v>
      </c>
      <c r="J18" s="31"/>
      <c r="K18" s="20" t="str">
        <f t="shared" si="0"/>
        <v xml:space="preserve"> </v>
      </c>
      <c r="L18" s="21" t="str">
        <f t="shared" si="3"/>
        <v xml:space="preserve"> </v>
      </c>
      <c r="M18" s="21" t="str">
        <f t="shared" si="4"/>
        <v xml:space="preserve"> </v>
      </c>
      <c r="N18" s="27"/>
      <c r="O18" s="4">
        <f t="shared" si="10"/>
        <v>100.72</v>
      </c>
      <c r="P18" s="5" t="str" cm="1">
        <f t="array" ref="P18"/>
        <v xml:space="preserve"> </v>
      </c>
      <c r="Q18" s="5" t="str">
        <f t="shared" si="1"/>
        <v xml:space="preserve"> </v>
      </c>
      <c r="R18" s="30" t="str">
        <f t="shared" si="13"/>
        <v xml:space="preserve"> </v>
      </c>
      <c r="S18" s="30" t="str">
        <f t="shared" si="14"/>
        <v xml:space="preserve"> </v>
      </c>
      <c r="T18" s="5" t="str" cm="1">
        <f t="array" ref="T18"/>
        <v xml:space="preserve"> </v>
      </c>
      <c r="U18" s="5" t="str">
        <f t="shared" si="2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11"/>
        <v xml:space="preserve"> </v>
      </c>
      <c r="X18" t="str">
        <f t="shared" si="5"/>
        <v>AnticipatedSurcharge</v>
      </c>
    </row>
    <row r="19" spans="1:24" x14ac:dyDescent="0.25">
      <c r="A19" s="26" t="s">
        <v>46</v>
      </c>
      <c r="B19" s="27" t="s">
        <v>47</v>
      </c>
      <c r="C19" s="26" t="s">
        <v>52</v>
      </c>
      <c r="D19" s="27" t="s">
        <v>26</v>
      </c>
      <c r="E19" s="28">
        <v>9524057.106868105</v>
      </c>
      <c r="F19" s="3">
        <f t="shared" si="6"/>
        <v>1473907.9289945755</v>
      </c>
      <c r="G19" s="29">
        <f t="shared" si="7"/>
        <v>0.18309075973967387</v>
      </c>
      <c r="H19" s="3">
        <f t="shared" si="8"/>
        <v>1841388.4775665328</v>
      </c>
      <c r="I19" s="30">
        <f t="shared" si="9"/>
        <v>0.23968084091815536</v>
      </c>
      <c r="J19" s="31">
        <v>45658</v>
      </c>
      <c r="K19" s="20" t="str">
        <f t="shared" si="0"/>
        <v>January</v>
      </c>
      <c r="L19" s="21">
        <f t="shared" si="3"/>
        <v>2025</v>
      </c>
      <c r="M19" s="21">
        <f t="shared" si="4"/>
        <v>2025</v>
      </c>
      <c r="N19" s="27"/>
      <c r="O19" s="4">
        <f t="shared" si="10"/>
        <v>100.72</v>
      </c>
      <c r="P19" s="5" cm="1">
        <f t="array" ref="P19"/>
        <v>105.13</v>
      </c>
      <c r="Q19" s="5">
        <f t="shared" si="1"/>
        <v>1261.56</v>
      </c>
      <c r="R19" s="30">
        <f t="shared" si="13"/>
        <v>5.1194880511948704E-2</v>
      </c>
      <c r="S19" s="30">
        <f t="shared" si="14"/>
        <v>0.1725407093464198</v>
      </c>
      <c r="T19" s="5" cm="1">
        <f t="array" ref="T19"/>
        <v>78.5</v>
      </c>
      <c r="U19" s="5">
        <f t="shared" si="2"/>
        <v>942</v>
      </c>
      <c r="V19" s="30" cm="1">
        <f t="array" ref="V19">IFERROR(IF(F19=0," ",(T19-LOOKUP(2,1/($X$4:$X$50="ActiveRev Req't"),$T$4:$T$50))/LOOKUP(2,1/($X$4:$X$50="ActiveRev Req't"),$T$4:$T$50))," ")</f>
        <v>-3.6455136860193922E-2</v>
      </c>
      <c r="W19" s="30">
        <f t="shared" si="11"/>
        <v>6.1815230623562735E-2</v>
      </c>
      <c r="X19" t="str">
        <f t="shared" si="5"/>
        <v>Pending - FiledRev Req't</v>
      </c>
    </row>
    <row r="20" spans="1:24" x14ac:dyDescent="0.25">
      <c r="A20" s="26" t="s">
        <v>39</v>
      </c>
      <c r="B20" s="27" t="s">
        <v>42</v>
      </c>
      <c r="C20" s="26" t="s">
        <v>36</v>
      </c>
      <c r="D20" s="27" t="s">
        <v>31</v>
      </c>
      <c r="E20" s="28"/>
      <c r="F20" s="3">
        <f t="shared" si="6"/>
        <v>0</v>
      </c>
      <c r="G20" s="29" t="str">
        <f t="shared" si="7"/>
        <v xml:space="preserve"> </v>
      </c>
      <c r="H20" s="3">
        <f t="shared" si="8"/>
        <v>0</v>
      </c>
      <c r="I20" s="30">
        <f t="shared" si="9"/>
        <v>0</v>
      </c>
      <c r="J20" s="31"/>
      <c r="K20" s="20" t="str">
        <f t="shared" si="0"/>
        <v xml:space="preserve"> </v>
      </c>
      <c r="L20" s="21" t="str">
        <f t="shared" si="3"/>
        <v xml:space="preserve"> </v>
      </c>
      <c r="M20" s="21" t="str">
        <f t="shared" si="4"/>
        <v xml:space="preserve"> </v>
      </c>
      <c r="N20" s="27"/>
      <c r="O20" s="4">
        <f t="shared" si="10"/>
        <v>100.72</v>
      </c>
      <c r="P20" s="5" t="str" cm="1">
        <f t="array" ref="P20"/>
        <v xml:space="preserve"> </v>
      </c>
      <c r="Q20" s="5" t="str">
        <f t="shared" si="1"/>
        <v xml:space="preserve"> </v>
      </c>
      <c r="R20" s="30" t="str">
        <f t="shared" si="13"/>
        <v xml:space="preserve"> </v>
      </c>
      <c r="S20" s="30" t="str">
        <f t="shared" si="14"/>
        <v xml:space="preserve"> </v>
      </c>
      <c r="T20" s="5" t="str" cm="1">
        <f t="array" ref="T20"/>
        <v xml:space="preserve"> </v>
      </c>
      <c r="U20" s="5" t="str">
        <f t="shared" si="2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11"/>
        <v xml:space="preserve"> </v>
      </c>
      <c r="X20" t="str">
        <f t="shared" si="5"/>
        <v>AnticipatedSurcharge</v>
      </c>
    </row>
    <row r="21" spans="1:24" x14ac:dyDescent="0.25">
      <c r="A21" s="26" t="s">
        <v>39</v>
      </c>
      <c r="B21" s="27" t="s">
        <v>42</v>
      </c>
      <c r="C21" s="26" t="s">
        <v>45</v>
      </c>
      <c r="D21" s="27" t="s">
        <v>26</v>
      </c>
      <c r="E21" s="28"/>
      <c r="F21" s="3">
        <f t="shared" si="6"/>
        <v>0</v>
      </c>
      <c r="G21" s="29" t="str">
        <f t="shared" si="7"/>
        <v xml:space="preserve"> </v>
      </c>
      <c r="H21" s="3">
        <f t="shared" si="8"/>
        <v>0</v>
      </c>
      <c r="I21" s="30">
        <f t="shared" si="9"/>
        <v>0</v>
      </c>
      <c r="J21" s="31"/>
      <c r="K21" s="20" t="str">
        <f t="shared" si="0"/>
        <v xml:space="preserve"> </v>
      </c>
      <c r="L21" s="21" t="str">
        <f t="shared" si="3"/>
        <v xml:space="preserve"> </v>
      </c>
      <c r="M21" s="21" t="str">
        <f t="shared" si="4"/>
        <v xml:space="preserve"> </v>
      </c>
      <c r="N21" s="27"/>
      <c r="O21" s="4">
        <f t="shared" si="10"/>
        <v>100.72</v>
      </c>
      <c r="P21" s="5" t="str" cm="1">
        <f t="array" ref="P21"/>
        <v xml:space="preserve"> </v>
      </c>
      <c r="Q21" s="5" t="str">
        <f t="shared" si="1"/>
        <v xml:space="preserve"> </v>
      </c>
      <c r="R21" s="30" t="str">
        <f t="shared" si="13"/>
        <v xml:space="preserve"> </v>
      </c>
      <c r="S21" s="30" t="str">
        <f t="shared" si="14"/>
        <v xml:space="preserve"> </v>
      </c>
      <c r="T21" s="5" t="str" cm="1">
        <f t="array" ref="T21"/>
        <v xml:space="preserve"> </v>
      </c>
      <c r="U21" s="5" t="str">
        <f t="shared" si="2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11"/>
        <v xml:space="preserve"> </v>
      </c>
      <c r="X21" t="str">
        <f t="shared" si="5"/>
        <v>AnticipatedRev Req't</v>
      </c>
    </row>
    <row r="22" spans="1:24" x14ac:dyDescent="0.25">
      <c r="A22" s="26" t="s">
        <v>46</v>
      </c>
      <c r="B22" s="27" t="s">
        <v>47</v>
      </c>
      <c r="C22" s="26" t="s">
        <v>53</v>
      </c>
      <c r="D22" s="27" t="s">
        <v>26</v>
      </c>
      <c r="E22" s="28">
        <v>10001875.006130971</v>
      </c>
      <c r="F22" s="3">
        <f t="shared" si="6"/>
        <v>1951725.8282574415</v>
      </c>
      <c r="G22" s="29">
        <f t="shared" si="7"/>
        <v>0.24244592058267864</v>
      </c>
      <c r="H22" s="3">
        <f t="shared" si="8"/>
        <v>2319206.3768293988</v>
      </c>
      <c r="I22" s="30">
        <f t="shared" si="9"/>
        <v>0.30187510209460078</v>
      </c>
      <c r="J22" s="31">
        <v>46023</v>
      </c>
      <c r="K22" s="20" t="str">
        <f t="shared" si="0"/>
        <v>January</v>
      </c>
      <c r="L22" s="21">
        <f t="shared" si="3"/>
        <v>2026</v>
      </c>
      <c r="M22" s="21">
        <f t="shared" si="4"/>
        <v>2026</v>
      </c>
      <c r="N22" s="27"/>
      <c r="O22" s="4">
        <f t="shared" si="10"/>
        <v>100.72</v>
      </c>
      <c r="P22" s="5" cm="1">
        <f t="array" ref="P22"/>
        <v>110.15</v>
      </c>
      <c r="Q22" s="5">
        <f t="shared" si="1"/>
        <v>1321.8000000000002</v>
      </c>
      <c r="R22" s="30">
        <f t="shared" si="13"/>
        <v>0.10138986101389862</v>
      </c>
      <c r="S22" s="30">
        <f t="shared" si="14"/>
        <v>0.22853000223064923</v>
      </c>
      <c r="T22" s="5" cm="1">
        <f t="array" ref="T22"/>
        <v>82.26</v>
      </c>
      <c r="U22" s="5">
        <f t="shared" si="2"/>
        <v>987.12000000000012</v>
      </c>
      <c r="V22" s="30" cm="1">
        <f t="array" ref="V22">IFERROR(IF(F22=0," ",(T22-LOOKUP(2,1/($X$4:$X$50="ActiveRev Req't"),$T$4:$T$50))/LOOKUP(2,1/($X$4:$X$50="ActiveRev Req't"),$T$4:$T$50))," ")</f>
        <v>9.6968209156745588E-3</v>
      </c>
      <c r="W22" s="30">
        <f t="shared" si="11"/>
        <v>0.11267415122413089</v>
      </c>
      <c r="X22" t="str">
        <f t="shared" si="5"/>
        <v>Pending - FiledRev Req't</v>
      </c>
    </row>
    <row r="23" spans="1:24" x14ac:dyDescent="0.25">
      <c r="A23" s="26" t="s">
        <v>39</v>
      </c>
      <c r="B23" s="27" t="s">
        <v>42</v>
      </c>
      <c r="C23" s="26" t="s">
        <v>36</v>
      </c>
      <c r="D23" s="27" t="s">
        <v>31</v>
      </c>
      <c r="E23" s="28"/>
      <c r="F23" s="3">
        <f t="shared" si="6"/>
        <v>0</v>
      </c>
      <c r="G23" s="29" t="str">
        <f t="shared" si="7"/>
        <v xml:space="preserve"> </v>
      </c>
      <c r="H23" s="3">
        <f t="shared" si="8"/>
        <v>0</v>
      </c>
      <c r="I23" s="30">
        <f t="shared" si="9"/>
        <v>0</v>
      </c>
      <c r="J23" s="31"/>
      <c r="K23" s="20" t="str">
        <f t="shared" si="0"/>
        <v xml:space="preserve"> </v>
      </c>
      <c r="L23" s="21" t="str">
        <f t="shared" si="3"/>
        <v xml:space="preserve"> </v>
      </c>
      <c r="M23" s="21" t="str">
        <f t="shared" si="4"/>
        <v xml:space="preserve"> </v>
      </c>
      <c r="N23" s="27"/>
      <c r="O23" s="4">
        <f t="shared" si="10"/>
        <v>100.72</v>
      </c>
      <c r="P23" s="5" t="str" cm="1">
        <f t="array" ref="P23"/>
        <v xml:space="preserve"> </v>
      </c>
      <c r="Q23" s="5" t="str">
        <f t="shared" si="1"/>
        <v xml:space="preserve"> </v>
      </c>
      <c r="R23" s="30" t="str">
        <f t="shared" si="13"/>
        <v xml:space="preserve"> </v>
      </c>
      <c r="S23" s="30" t="str">
        <f t="shared" si="14"/>
        <v xml:space="preserve"> </v>
      </c>
      <c r="T23" s="5" t="str" cm="1">
        <f t="array" ref="T23"/>
        <v xml:space="preserve"> </v>
      </c>
      <c r="U23" s="5" t="str">
        <f t="shared" si="2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11"/>
        <v xml:space="preserve"> </v>
      </c>
      <c r="X23" t="str">
        <f t="shared" si="5"/>
        <v>AnticipatedSurcharge</v>
      </c>
    </row>
    <row r="24" spans="1:24" x14ac:dyDescent="0.25">
      <c r="A24" s="26" t="s">
        <v>39</v>
      </c>
      <c r="B24" s="27" t="s">
        <v>42</v>
      </c>
      <c r="C24" s="26" t="s">
        <v>45</v>
      </c>
      <c r="D24" s="27" t="s">
        <v>31</v>
      </c>
      <c r="E24" s="28"/>
      <c r="F24" s="3">
        <f t="shared" si="6"/>
        <v>0</v>
      </c>
      <c r="G24" s="29" t="str">
        <f t="shared" si="7"/>
        <v xml:space="preserve"> </v>
      </c>
      <c r="H24" s="3">
        <f t="shared" si="8"/>
        <v>0</v>
      </c>
      <c r="I24" s="30">
        <f t="shared" si="9"/>
        <v>0</v>
      </c>
      <c r="J24" s="31"/>
      <c r="K24" s="20" t="str">
        <f t="shared" si="0"/>
        <v xml:space="preserve"> </v>
      </c>
      <c r="L24" s="21" t="str">
        <f t="shared" si="3"/>
        <v xml:space="preserve"> </v>
      </c>
      <c r="M24" s="21" t="str">
        <f t="shared" si="4"/>
        <v xml:space="preserve"> </v>
      </c>
      <c r="N24" s="27"/>
      <c r="O24" s="4">
        <f t="shared" si="10"/>
        <v>100.72</v>
      </c>
      <c r="P24" s="5" t="str" cm="1">
        <f t="array" ref="P24"/>
        <v xml:space="preserve"> </v>
      </c>
      <c r="Q24" s="5" t="str">
        <f t="shared" si="1"/>
        <v xml:space="preserve"> </v>
      </c>
      <c r="R24" s="30" t="str">
        <f t="shared" si="13"/>
        <v xml:space="preserve"> </v>
      </c>
      <c r="S24" s="30" t="str">
        <f t="shared" si="14"/>
        <v xml:space="preserve"> </v>
      </c>
      <c r="T24" s="5" t="str" cm="1">
        <f t="array" ref="T24"/>
        <v xml:space="preserve"> </v>
      </c>
      <c r="U24" s="5" t="str">
        <f t="shared" si="2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11"/>
        <v xml:space="preserve"> </v>
      </c>
      <c r="X24" t="str">
        <f t="shared" si="5"/>
        <v>AnticipatedSurcharge</v>
      </c>
    </row>
    <row r="25" spans="1:24" x14ac:dyDescent="0.25">
      <c r="A25" s="26"/>
      <c r="B25" s="26"/>
      <c r="C25" s="26"/>
      <c r="D25" s="27"/>
      <c r="E25" s="28"/>
      <c r="F25" s="3">
        <f t="shared" si="6"/>
        <v>0</v>
      </c>
      <c r="G25" s="29" t="str">
        <f t="shared" si="7"/>
        <v xml:space="preserve"> </v>
      </c>
      <c r="H25" s="3">
        <f t="shared" si="8"/>
        <v>0</v>
      </c>
      <c r="I25" s="30">
        <f t="shared" si="9"/>
        <v>0</v>
      </c>
      <c r="J25" s="27"/>
      <c r="K25" s="20" t="str">
        <f t="shared" si="0"/>
        <v xml:space="preserve"> </v>
      </c>
      <c r="L25" s="21" t="str">
        <f t="shared" si="3"/>
        <v xml:space="preserve"> </v>
      </c>
      <c r="M25" s="21" t="str">
        <f t="shared" si="4"/>
        <v xml:space="preserve"> </v>
      </c>
      <c r="N25" s="27"/>
      <c r="O25" s="4" t="str">
        <f t="shared" si="10"/>
        <v xml:space="preserve"> </v>
      </c>
      <c r="P25" s="5" t="str" cm="1">
        <f t="array" ref="P25"/>
        <v xml:space="preserve"> </v>
      </c>
      <c r="Q25" s="5" t="str">
        <f t="shared" si="1"/>
        <v xml:space="preserve"> </v>
      </c>
      <c r="R25" s="30" t="str">
        <f t="shared" si="13"/>
        <v xml:space="preserve"> </v>
      </c>
      <c r="S25" s="30" t="str">
        <f t="shared" si="14"/>
        <v xml:space="preserve"> </v>
      </c>
      <c r="T25" s="5" t="str" cm="1">
        <f t="array" ref="T25"/>
        <v xml:space="preserve"> </v>
      </c>
      <c r="U25" s="5" t="str">
        <f t="shared" si="2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11"/>
        <v xml:space="preserve"> </v>
      </c>
      <c r="X25" t="str">
        <f t="shared" si="5"/>
        <v/>
      </c>
    </row>
    <row r="26" spans="1:24" x14ac:dyDescent="0.25">
      <c r="A26" s="26"/>
      <c r="B26" s="26"/>
      <c r="C26" s="26"/>
      <c r="D26" s="27"/>
      <c r="E26" s="28"/>
      <c r="F26" s="3">
        <f t="shared" si="6"/>
        <v>0</v>
      </c>
      <c r="G26" s="29" t="str">
        <f t="shared" si="7"/>
        <v xml:space="preserve"> </v>
      </c>
      <c r="H26" s="3">
        <f t="shared" si="8"/>
        <v>0</v>
      </c>
      <c r="I26" s="30">
        <f t="shared" si="9"/>
        <v>0</v>
      </c>
      <c r="J26" s="27"/>
      <c r="K26" s="20" t="str">
        <f t="shared" si="0"/>
        <v xml:space="preserve"> </v>
      </c>
      <c r="L26" s="21" t="str">
        <f t="shared" si="3"/>
        <v xml:space="preserve"> </v>
      </c>
      <c r="M26" s="21" t="str">
        <f t="shared" si="4"/>
        <v xml:space="preserve"> </v>
      </c>
      <c r="N26" s="27"/>
      <c r="O26" s="4" t="str">
        <f t="shared" si="10"/>
        <v xml:space="preserve"> </v>
      </c>
      <c r="P26" s="5" t="str" cm="1">
        <f t="array" ref="P26"/>
        <v xml:space="preserve"> </v>
      </c>
      <c r="Q26" s="5" t="str">
        <f t="shared" si="1"/>
        <v xml:space="preserve"> </v>
      </c>
      <c r="R26" s="30" t="str">
        <f t="shared" si="13"/>
        <v xml:space="preserve"> </v>
      </c>
      <c r="S26" s="30" t="str">
        <f t="shared" si="14"/>
        <v xml:space="preserve"> </v>
      </c>
      <c r="T26" s="5" t="str" cm="1">
        <f t="array" ref="T26"/>
        <v xml:space="preserve"> </v>
      </c>
      <c r="U26" s="5" t="str">
        <f t="shared" si="2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11"/>
        <v xml:space="preserve"> </v>
      </c>
      <c r="X26" t="str">
        <f t="shared" si="5"/>
        <v/>
      </c>
    </row>
    <row r="27" spans="1:24" x14ac:dyDescent="0.25">
      <c r="A27" s="26"/>
      <c r="B27" s="26"/>
      <c r="C27" s="26"/>
      <c r="D27" s="27"/>
      <c r="E27" s="28"/>
      <c r="F27" s="3">
        <f t="shared" si="6"/>
        <v>0</v>
      </c>
      <c r="G27" s="29" t="str">
        <f t="shared" si="7"/>
        <v xml:space="preserve"> </v>
      </c>
      <c r="H27" s="3">
        <f t="shared" si="8"/>
        <v>0</v>
      </c>
      <c r="I27" s="30">
        <f t="shared" si="9"/>
        <v>0</v>
      </c>
      <c r="J27" s="27"/>
      <c r="K27" s="20" t="str">
        <f t="shared" si="0"/>
        <v xml:space="preserve"> </v>
      </c>
      <c r="L27" s="21" t="str">
        <f t="shared" si="3"/>
        <v xml:space="preserve"> </v>
      </c>
      <c r="M27" s="21" t="str">
        <f t="shared" si="4"/>
        <v xml:space="preserve"> </v>
      </c>
      <c r="N27" s="27"/>
      <c r="O27" s="4" t="str">
        <f t="shared" si="10"/>
        <v xml:space="preserve"> </v>
      </c>
      <c r="P27" s="5" t="str" cm="1">
        <f t="array" ref="P27"/>
        <v xml:space="preserve"> </v>
      </c>
      <c r="Q27" s="5" t="str">
        <f t="shared" si="1"/>
        <v xml:space="preserve"> </v>
      </c>
      <c r="R27" s="30" t="str">
        <f t="shared" si="13"/>
        <v xml:space="preserve"> </v>
      </c>
      <c r="S27" s="30" t="str">
        <f t="shared" si="14"/>
        <v xml:space="preserve"> </v>
      </c>
      <c r="T27" s="5" t="str" cm="1">
        <f t="array" ref="T27"/>
        <v xml:space="preserve"> </v>
      </c>
      <c r="U27" s="5" t="str">
        <f t="shared" si="2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11"/>
        <v xml:space="preserve"> </v>
      </c>
      <c r="X27" t="str">
        <f t="shared" si="5"/>
        <v/>
      </c>
    </row>
    <row r="28" spans="1:24" x14ac:dyDescent="0.25">
      <c r="A28" s="26"/>
      <c r="B28" s="26"/>
      <c r="C28" s="26"/>
      <c r="D28" s="27"/>
      <c r="E28" s="28"/>
      <c r="F28" s="3">
        <f t="shared" si="6"/>
        <v>0</v>
      </c>
      <c r="G28" s="29" t="str">
        <f t="shared" si="7"/>
        <v xml:space="preserve"> </v>
      </c>
      <c r="H28" s="3">
        <f t="shared" si="8"/>
        <v>0</v>
      </c>
      <c r="I28" s="30">
        <f t="shared" si="9"/>
        <v>0</v>
      </c>
      <c r="J28" s="27"/>
      <c r="K28" s="20" t="str">
        <f t="shared" si="0"/>
        <v xml:space="preserve"> </v>
      </c>
      <c r="L28" s="21" t="str">
        <f t="shared" si="3"/>
        <v xml:space="preserve"> </v>
      </c>
      <c r="M28" s="21" t="str">
        <f t="shared" si="4"/>
        <v xml:space="preserve"> </v>
      </c>
      <c r="N28" s="27"/>
      <c r="O28" s="4" t="str">
        <f t="shared" si="10"/>
        <v xml:space="preserve"> </v>
      </c>
      <c r="P28" s="5" t="str" cm="1">
        <f t="array" ref="P28"/>
        <v xml:space="preserve"> </v>
      </c>
      <c r="Q28" s="5" t="str">
        <f t="shared" si="1"/>
        <v xml:space="preserve"> </v>
      </c>
      <c r="R28" s="30" t="str">
        <f t="shared" si="13"/>
        <v xml:space="preserve"> </v>
      </c>
      <c r="S28" s="30" t="str">
        <f t="shared" si="14"/>
        <v xml:space="preserve"> </v>
      </c>
      <c r="T28" s="5" t="str" cm="1">
        <f t="array" ref="T28"/>
        <v xml:space="preserve"> </v>
      </c>
      <c r="U28" s="5" t="str">
        <f t="shared" si="2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11"/>
        <v xml:space="preserve"> </v>
      </c>
      <c r="X28" t="str">
        <f t="shared" si="5"/>
        <v/>
      </c>
    </row>
    <row r="29" spans="1:24" x14ac:dyDescent="0.25">
      <c r="A29" s="26"/>
      <c r="B29" s="26"/>
      <c r="C29" s="26"/>
      <c r="D29" s="27"/>
      <c r="E29" s="28"/>
      <c r="F29" s="3">
        <f t="shared" si="6"/>
        <v>0</v>
      </c>
      <c r="G29" s="29" t="str">
        <f t="shared" si="7"/>
        <v xml:space="preserve"> </v>
      </c>
      <c r="H29" s="3">
        <f t="shared" si="8"/>
        <v>0</v>
      </c>
      <c r="I29" s="30">
        <f t="shared" si="9"/>
        <v>0</v>
      </c>
      <c r="J29" s="27"/>
      <c r="K29" s="20" t="str">
        <f t="shared" si="0"/>
        <v xml:space="preserve"> </v>
      </c>
      <c r="L29" s="21" t="str">
        <f t="shared" si="3"/>
        <v xml:space="preserve"> </v>
      </c>
      <c r="M29" s="21" t="str">
        <f t="shared" si="4"/>
        <v xml:space="preserve"> </v>
      </c>
      <c r="N29" s="27"/>
      <c r="O29" s="4" t="str">
        <f t="shared" si="10"/>
        <v xml:space="preserve"> </v>
      </c>
      <c r="P29" s="5" t="str" cm="1">
        <f t="array" ref="P29"/>
        <v xml:space="preserve"> </v>
      </c>
      <c r="Q29" s="5" t="str">
        <f t="shared" si="1"/>
        <v xml:space="preserve"> </v>
      </c>
      <c r="R29" s="30" t="str">
        <f t="shared" si="13"/>
        <v xml:space="preserve"> </v>
      </c>
      <c r="S29" s="30" t="str">
        <f t="shared" si="14"/>
        <v xml:space="preserve"> </v>
      </c>
      <c r="T29" s="5" t="str" cm="1">
        <f t="array" ref="T29"/>
        <v xml:space="preserve"> </v>
      </c>
      <c r="U29" s="5" t="str">
        <f t="shared" si="2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11"/>
        <v xml:space="preserve"> </v>
      </c>
      <c r="X29" t="str">
        <f t="shared" si="5"/>
        <v/>
      </c>
    </row>
    <row r="30" spans="1:24" x14ac:dyDescent="0.25">
      <c r="A30" s="26"/>
      <c r="B30" s="26"/>
      <c r="C30" s="26"/>
      <c r="D30" s="27"/>
      <c r="E30" s="28"/>
      <c r="F30" s="3">
        <f t="shared" si="6"/>
        <v>0</v>
      </c>
      <c r="G30" s="29" t="str">
        <f t="shared" si="7"/>
        <v xml:space="preserve"> </v>
      </c>
      <c r="H30" s="3">
        <f t="shared" si="8"/>
        <v>0</v>
      </c>
      <c r="I30" s="30">
        <f t="shared" si="9"/>
        <v>0</v>
      </c>
      <c r="J30" s="27"/>
      <c r="K30" s="20" t="str">
        <f t="shared" si="0"/>
        <v xml:space="preserve"> </v>
      </c>
      <c r="L30" s="21" t="str">
        <f t="shared" si="3"/>
        <v xml:space="preserve"> </v>
      </c>
      <c r="M30" s="21" t="str">
        <f t="shared" si="4"/>
        <v xml:space="preserve"> </v>
      </c>
      <c r="N30" s="27"/>
      <c r="O30" s="4" t="str">
        <f t="shared" si="10"/>
        <v xml:space="preserve"> </v>
      </c>
      <c r="P30" s="5" t="str" cm="1">
        <f t="array" ref="P30"/>
        <v xml:space="preserve"> </v>
      </c>
      <c r="Q30" s="5" t="str">
        <f t="shared" si="1"/>
        <v xml:space="preserve"> </v>
      </c>
      <c r="R30" s="30" t="str">
        <f t="shared" si="13"/>
        <v xml:space="preserve"> </v>
      </c>
      <c r="S30" s="30" t="str">
        <f t="shared" si="14"/>
        <v xml:space="preserve"> </v>
      </c>
      <c r="T30" s="5" t="str" cm="1">
        <f t="array" ref="T30"/>
        <v xml:space="preserve"> </v>
      </c>
      <c r="U30" s="5" t="str">
        <f t="shared" si="2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11"/>
        <v xml:space="preserve"> </v>
      </c>
      <c r="X30" t="str">
        <f t="shared" si="5"/>
        <v/>
      </c>
    </row>
    <row r="31" spans="1:24" x14ac:dyDescent="0.25">
      <c r="A31" s="26"/>
      <c r="B31" s="26"/>
      <c r="C31" s="26"/>
      <c r="D31" s="27"/>
      <c r="E31" s="28"/>
      <c r="F31" s="3">
        <f t="shared" si="6"/>
        <v>0</v>
      </c>
      <c r="G31" s="29" t="str">
        <f t="shared" si="7"/>
        <v xml:space="preserve"> </v>
      </c>
      <c r="H31" s="3">
        <f t="shared" si="8"/>
        <v>0</v>
      </c>
      <c r="I31" s="30">
        <f t="shared" si="9"/>
        <v>0</v>
      </c>
      <c r="J31" s="27"/>
      <c r="K31" s="20" t="str">
        <f t="shared" si="0"/>
        <v xml:space="preserve"> </v>
      </c>
      <c r="L31" s="21" t="str">
        <f t="shared" si="3"/>
        <v xml:space="preserve"> </v>
      </c>
      <c r="M31" s="21" t="str">
        <f t="shared" si="4"/>
        <v xml:space="preserve"> </v>
      </c>
      <c r="N31" s="27"/>
      <c r="O31" s="4" t="str">
        <f t="shared" si="10"/>
        <v xml:space="preserve"> </v>
      </c>
      <c r="P31" s="5" t="str" cm="1">
        <f t="array" ref="P31"/>
        <v xml:space="preserve"> </v>
      </c>
      <c r="Q31" s="5" t="str">
        <f t="shared" si="1"/>
        <v xml:space="preserve"> </v>
      </c>
      <c r="R31" s="30" t="str">
        <f t="shared" si="13"/>
        <v xml:space="preserve"> </v>
      </c>
      <c r="S31" s="30" t="str">
        <f t="shared" si="14"/>
        <v xml:space="preserve"> </v>
      </c>
      <c r="T31" s="5" t="str" cm="1">
        <f t="array" ref="T31"/>
        <v xml:space="preserve"> </v>
      </c>
      <c r="U31" s="5" t="str">
        <f t="shared" si="2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11"/>
        <v xml:space="preserve"> </v>
      </c>
      <c r="X31" t="str">
        <f t="shared" si="5"/>
        <v/>
      </c>
    </row>
    <row r="32" spans="1:24" x14ac:dyDescent="0.25">
      <c r="A32" s="26"/>
      <c r="B32" s="26"/>
      <c r="C32" s="26"/>
      <c r="D32" s="27"/>
      <c r="E32" s="28"/>
      <c r="F32" s="3">
        <f t="shared" si="6"/>
        <v>0</v>
      </c>
      <c r="G32" s="29" t="str">
        <f t="shared" si="7"/>
        <v xml:space="preserve"> </v>
      </c>
      <c r="H32" s="3">
        <f t="shared" si="8"/>
        <v>0</v>
      </c>
      <c r="I32" s="30">
        <f t="shared" si="9"/>
        <v>0</v>
      </c>
      <c r="J32" s="27"/>
      <c r="K32" s="20" t="str">
        <f t="shared" si="0"/>
        <v xml:space="preserve"> </v>
      </c>
      <c r="L32" s="21" t="str">
        <f t="shared" si="3"/>
        <v xml:space="preserve"> </v>
      </c>
      <c r="M32" s="21" t="str">
        <f t="shared" si="4"/>
        <v xml:space="preserve"> </v>
      </c>
      <c r="N32" s="27"/>
      <c r="O32" s="4" t="str">
        <f t="shared" si="10"/>
        <v xml:space="preserve"> </v>
      </c>
      <c r="P32" s="5" t="str" cm="1">
        <f t="array" ref="P32"/>
        <v xml:space="preserve"> </v>
      </c>
      <c r="Q32" s="5" t="str">
        <f t="shared" si="1"/>
        <v xml:space="preserve"> </v>
      </c>
      <c r="R32" s="30" t="str">
        <f t="shared" si="13"/>
        <v xml:space="preserve"> </v>
      </c>
      <c r="S32" s="30" t="str">
        <f t="shared" si="14"/>
        <v xml:space="preserve"> </v>
      </c>
      <c r="T32" s="5" t="str" cm="1">
        <f t="array" ref="T32"/>
        <v xml:space="preserve"> </v>
      </c>
      <c r="U32" s="5" t="str">
        <f t="shared" si="2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11"/>
        <v xml:space="preserve"> </v>
      </c>
      <c r="X32" t="str">
        <f t="shared" si="5"/>
        <v/>
      </c>
    </row>
    <row r="33" spans="1:24" x14ac:dyDescent="0.25">
      <c r="A33" s="26"/>
      <c r="B33" s="26"/>
      <c r="C33" s="26"/>
      <c r="D33" s="27"/>
      <c r="E33" s="28"/>
      <c r="F33" s="3">
        <f t="shared" si="6"/>
        <v>0</v>
      </c>
      <c r="G33" s="29" t="str">
        <f t="shared" si="7"/>
        <v xml:space="preserve"> </v>
      </c>
      <c r="H33" s="3">
        <f t="shared" si="8"/>
        <v>0</v>
      </c>
      <c r="I33" s="30">
        <f t="shared" si="9"/>
        <v>0</v>
      </c>
      <c r="J33" s="27"/>
      <c r="K33" s="20" t="str">
        <f t="shared" si="0"/>
        <v xml:space="preserve"> </v>
      </c>
      <c r="L33" s="21" t="str">
        <f t="shared" si="3"/>
        <v xml:space="preserve"> </v>
      </c>
      <c r="M33" s="21" t="str">
        <f t="shared" si="4"/>
        <v xml:space="preserve"> </v>
      </c>
      <c r="N33" s="27"/>
      <c r="O33" s="4" t="str">
        <f t="shared" si="10"/>
        <v xml:space="preserve"> </v>
      </c>
      <c r="P33" s="5" t="str" cm="1">
        <f t="array" ref="P33"/>
        <v xml:space="preserve"> </v>
      </c>
      <c r="Q33" s="5" t="str">
        <f t="shared" si="1"/>
        <v xml:space="preserve"> </v>
      </c>
      <c r="R33" s="30" t="str">
        <f t="shared" si="13"/>
        <v xml:space="preserve"> </v>
      </c>
      <c r="S33" s="30" t="str">
        <f t="shared" si="14"/>
        <v xml:space="preserve"> </v>
      </c>
      <c r="T33" s="5" t="str" cm="1">
        <f t="array" ref="T33"/>
        <v xml:space="preserve"> </v>
      </c>
      <c r="U33" s="5" t="str">
        <f t="shared" si="2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11"/>
        <v xml:space="preserve"> </v>
      </c>
      <c r="X33" t="str">
        <f t="shared" si="5"/>
        <v/>
      </c>
    </row>
    <row r="34" spans="1:24" x14ac:dyDescent="0.25">
      <c r="A34" s="26"/>
      <c r="B34" s="26"/>
      <c r="C34" s="26"/>
      <c r="D34" s="27"/>
      <c r="E34" s="28"/>
      <c r="F34" s="3">
        <f t="shared" si="6"/>
        <v>0</v>
      </c>
      <c r="G34" s="29" t="str">
        <f t="shared" si="7"/>
        <v xml:space="preserve"> </v>
      </c>
      <c r="H34" s="3">
        <f t="shared" si="8"/>
        <v>0</v>
      </c>
      <c r="I34" s="30">
        <f t="shared" si="9"/>
        <v>0</v>
      </c>
      <c r="J34" s="27"/>
      <c r="K34" s="20" t="str">
        <f t="shared" si="0"/>
        <v xml:space="preserve"> </v>
      </c>
      <c r="L34" s="21" t="str">
        <f t="shared" si="3"/>
        <v xml:space="preserve"> </v>
      </c>
      <c r="M34" s="21" t="str">
        <f t="shared" si="4"/>
        <v xml:space="preserve"> </v>
      </c>
      <c r="N34" s="27"/>
      <c r="O34" s="4" t="str">
        <f t="shared" si="10"/>
        <v xml:space="preserve"> </v>
      </c>
      <c r="P34" s="5" t="str" cm="1">
        <f t="array" ref="P34"/>
        <v xml:space="preserve"> </v>
      </c>
      <c r="Q34" s="5" t="str">
        <f t="shared" si="1"/>
        <v xml:space="preserve"> </v>
      </c>
      <c r="R34" s="30" t="str">
        <f t="shared" si="13"/>
        <v xml:space="preserve"> </v>
      </c>
      <c r="S34" s="30" t="str">
        <f t="shared" si="14"/>
        <v xml:space="preserve"> </v>
      </c>
      <c r="T34" s="5" t="str" cm="1">
        <f t="array" ref="T34"/>
        <v xml:space="preserve"> </v>
      </c>
      <c r="U34" s="5" t="str">
        <f t="shared" si="2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11"/>
        <v xml:space="preserve"> </v>
      </c>
      <c r="X34" t="str">
        <f t="shared" si="5"/>
        <v/>
      </c>
    </row>
    <row r="35" spans="1:24" x14ac:dyDescent="0.25">
      <c r="A35" s="26"/>
      <c r="B35" s="26"/>
      <c r="C35" s="26"/>
      <c r="D35" s="27"/>
      <c r="E35" s="28"/>
      <c r="F35" s="3">
        <f t="shared" si="6"/>
        <v>0</v>
      </c>
      <c r="G35" s="29" t="str">
        <f t="shared" si="7"/>
        <v xml:space="preserve"> </v>
      </c>
      <c r="H35" s="3">
        <f t="shared" si="8"/>
        <v>0</v>
      </c>
      <c r="I35" s="30">
        <f t="shared" si="9"/>
        <v>0</v>
      </c>
      <c r="J35" s="27"/>
      <c r="K35" s="20" t="str">
        <f t="shared" si="0"/>
        <v xml:space="preserve"> </v>
      </c>
      <c r="L35" s="21" t="str">
        <f t="shared" si="3"/>
        <v xml:space="preserve"> </v>
      </c>
      <c r="M35" s="21" t="str">
        <f t="shared" si="4"/>
        <v xml:space="preserve"> </v>
      </c>
      <c r="N35" s="27"/>
      <c r="O35" s="4" t="str">
        <f t="shared" si="10"/>
        <v xml:space="preserve"> </v>
      </c>
      <c r="P35" s="5" t="str" cm="1">
        <f t="array" ref="P35"/>
        <v xml:space="preserve"> </v>
      </c>
      <c r="Q35" s="5" t="str">
        <f t="shared" si="1"/>
        <v xml:space="preserve"> </v>
      </c>
      <c r="R35" s="30" t="str">
        <f t="shared" si="13"/>
        <v xml:space="preserve"> </v>
      </c>
      <c r="S35" s="30" t="str">
        <f t="shared" si="14"/>
        <v xml:space="preserve"> </v>
      </c>
      <c r="T35" s="5" t="str" cm="1">
        <f t="array" ref="T35"/>
        <v xml:space="preserve"> </v>
      </c>
      <c r="U35" s="5" t="str">
        <f t="shared" si="2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11"/>
        <v xml:space="preserve"> </v>
      </c>
      <c r="X35" t="str">
        <f t="shared" si="5"/>
        <v/>
      </c>
    </row>
    <row r="36" spans="1:24" x14ac:dyDescent="0.25">
      <c r="A36" s="26"/>
      <c r="B36" s="26"/>
      <c r="C36" s="26"/>
      <c r="D36" s="27"/>
      <c r="E36" s="28"/>
      <c r="F36" s="3">
        <f t="shared" si="6"/>
        <v>0</v>
      </c>
      <c r="G36" s="29" t="str">
        <f t="shared" si="7"/>
        <v xml:space="preserve"> </v>
      </c>
      <c r="H36" s="3">
        <f t="shared" si="8"/>
        <v>0</v>
      </c>
      <c r="I36" s="30">
        <f t="shared" si="9"/>
        <v>0</v>
      </c>
      <c r="J36" s="27"/>
      <c r="K36" s="20" t="str">
        <f t="shared" si="0"/>
        <v xml:space="preserve"> </v>
      </c>
      <c r="L36" s="21" t="str">
        <f t="shared" si="3"/>
        <v xml:space="preserve"> </v>
      </c>
      <c r="M36" s="21" t="str">
        <f t="shared" si="4"/>
        <v xml:space="preserve"> </v>
      </c>
      <c r="N36" s="27"/>
      <c r="O36" s="4" t="str">
        <f t="shared" si="10"/>
        <v xml:space="preserve"> </v>
      </c>
      <c r="P36" s="5" t="str" cm="1">
        <f t="array" ref="P36"/>
        <v xml:space="preserve"> </v>
      </c>
      <c r="Q36" s="5" t="str">
        <f t="shared" si="1"/>
        <v xml:space="preserve"> </v>
      </c>
      <c r="R36" s="30" t="str">
        <f t="shared" si="13"/>
        <v xml:space="preserve"> </v>
      </c>
      <c r="S36" s="30" t="str">
        <f t="shared" si="14"/>
        <v xml:space="preserve"> </v>
      </c>
      <c r="T36" s="5" t="str" cm="1">
        <f t="array" ref="T36"/>
        <v xml:space="preserve"> </v>
      </c>
      <c r="U36" s="5" t="str">
        <f t="shared" si="2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11"/>
        <v xml:space="preserve"> </v>
      </c>
      <c r="X36" t="str">
        <f t="shared" si="5"/>
        <v/>
      </c>
    </row>
    <row r="37" spans="1:24" x14ac:dyDescent="0.25">
      <c r="A37" s="26"/>
      <c r="B37" s="26"/>
      <c r="C37" s="26"/>
      <c r="D37" s="27"/>
      <c r="E37" s="28"/>
      <c r="F37" s="3">
        <f t="shared" si="6"/>
        <v>0</v>
      </c>
      <c r="G37" s="29" t="str">
        <f t="shared" si="7"/>
        <v xml:space="preserve"> </v>
      </c>
      <c r="H37" s="3">
        <f t="shared" si="8"/>
        <v>0</v>
      </c>
      <c r="I37" s="30">
        <f t="shared" si="9"/>
        <v>0</v>
      </c>
      <c r="J37" s="27"/>
      <c r="K37" s="20" t="str">
        <f t="shared" si="0"/>
        <v xml:space="preserve"> </v>
      </c>
      <c r="L37" s="21" t="str">
        <f t="shared" si="3"/>
        <v xml:space="preserve"> </v>
      </c>
      <c r="M37" s="21" t="str">
        <f t="shared" si="4"/>
        <v xml:space="preserve"> </v>
      </c>
      <c r="N37" s="27"/>
      <c r="O37" s="4" t="str">
        <f t="shared" si="10"/>
        <v xml:space="preserve"> </v>
      </c>
      <c r="P37" s="5" t="str" cm="1">
        <f t="array" ref="P37"/>
        <v xml:space="preserve"> </v>
      </c>
      <c r="Q37" s="5" t="str">
        <f t="shared" si="1"/>
        <v xml:space="preserve"> </v>
      </c>
      <c r="R37" s="30" t="str">
        <f t="shared" si="13"/>
        <v xml:space="preserve"> </v>
      </c>
      <c r="S37" s="30" t="str">
        <f t="shared" si="14"/>
        <v xml:space="preserve"> </v>
      </c>
      <c r="T37" s="5" t="str" cm="1">
        <f t="array" ref="T37"/>
        <v xml:space="preserve"> </v>
      </c>
      <c r="U37" s="5" t="str">
        <f t="shared" si="2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11"/>
        <v xml:space="preserve"> </v>
      </c>
      <c r="X37" t="str">
        <f t="shared" si="5"/>
        <v/>
      </c>
    </row>
    <row r="38" spans="1:24" x14ac:dyDescent="0.25">
      <c r="A38" s="26"/>
      <c r="B38" s="26"/>
      <c r="C38" s="26"/>
      <c r="D38" s="27"/>
      <c r="E38" s="28"/>
      <c r="F38" s="3">
        <f t="shared" si="6"/>
        <v>0</v>
      </c>
      <c r="G38" s="29" t="str">
        <f t="shared" si="7"/>
        <v xml:space="preserve"> </v>
      </c>
      <c r="H38" s="3">
        <f t="shared" si="8"/>
        <v>0</v>
      </c>
      <c r="I38" s="30">
        <f t="shared" si="9"/>
        <v>0</v>
      </c>
      <c r="J38" s="27"/>
      <c r="K38" s="20" t="str">
        <f t="shared" si="0"/>
        <v xml:space="preserve"> </v>
      </c>
      <c r="L38" s="21" t="str">
        <f t="shared" si="3"/>
        <v xml:space="preserve"> </v>
      </c>
      <c r="M38" s="21" t="str">
        <f t="shared" si="4"/>
        <v xml:space="preserve"> </v>
      </c>
      <c r="N38" s="27"/>
      <c r="O38" s="4" t="str">
        <f t="shared" si="10"/>
        <v xml:space="preserve"> </v>
      </c>
      <c r="P38" s="5" t="str" cm="1">
        <f t="array" ref="P38"/>
        <v xml:space="preserve"> </v>
      </c>
      <c r="Q38" s="5" t="str">
        <f t="shared" si="1"/>
        <v xml:space="preserve"> </v>
      </c>
      <c r="R38" s="30" t="str">
        <f t="shared" si="13"/>
        <v xml:space="preserve"> </v>
      </c>
      <c r="S38" s="30" t="str">
        <f t="shared" si="14"/>
        <v xml:space="preserve"> </v>
      </c>
      <c r="T38" s="5" t="str" cm="1">
        <f t="array" ref="T38"/>
        <v xml:space="preserve"> </v>
      </c>
      <c r="U38" s="5" t="str">
        <f t="shared" si="2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11"/>
        <v xml:space="preserve"> </v>
      </c>
      <c r="X38" t="str">
        <f t="shared" si="5"/>
        <v/>
      </c>
    </row>
    <row r="39" spans="1:24" x14ac:dyDescent="0.25">
      <c r="A39" s="26"/>
      <c r="B39" s="26"/>
      <c r="C39" s="26"/>
      <c r="D39" s="27"/>
      <c r="E39" s="28"/>
      <c r="F39" s="3">
        <f t="shared" si="6"/>
        <v>0</v>
      </c>
      <c r="G39" s="29" t="str">
        <f t="shared" si="7"/>
        <v xml:space="preserve"> </v>
      </c>
      <c r="H39" s="3">
        <f t="shared" si="8"/>
        <v>0</v>
      </c>
      <c r="I39" s="30">
        <f t="shared" si="9"/>
        <v>0</v>
      </c>
      <c r="J39" s="27"/>
      <c r="K39" s="20" t="str">
        <f t="shared" si="0"/>
        <v xml:space="preserve"> </v>
      </c>
      <c r="L39" s="21" t="str">
        <f t="shared" si="3"/>
        <v xml:space="preserve"> </v>
      </c>
      <c r="M39" s="21" t="str">
        <f t="shared" si="4"/>
        <v xml:space="preserve"> </v>
      </c>
      <c r="N39" s="27"/>
      <c r="O39" s="4" t="str">
        <f t="shared" si="10"/>
        <v xml:space="preserve"> </v>
      </c>
      <c r="P39" s="5" t="str" cm="1">
        <f t="array" ref="P39"/>
        <v xml:space="preserve"> </v>
      </c>
      <c r="Q39" s="5" t="str">
        <f t="shared" si="1"/>
        <v xml:space="preserve"> </v>
      </c>
      <c r="R39" s="30" t="str">
        <f t="shared" si="13"/>
        <v xml:space="preserve"> </v>
      </c>
      <c r="S39" s="30" t="str">
        <f t="shared" si="14"/>
        <v xml:space="preserve"> </v>
      </c>
      <c r="T39" s="5" t="str" cm="1">
        <f t="array" ref="T39"/>
        <v xml:space="preserve"> </v>
      </c>
      <c r="U39" s="5" t="str">
        <f t="shared" si="2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11"/>
        <v xml:space="preserve"> </v>
      </c>
      <c r="X39" t="str">
        <f t="shared" si="5"/>
        <v/>
      </c>
    </row>
    <row r="40" spans="1:24" x14ac:dyDescent="0.25">
      <c r="A40" s="26"/>
      <c r="B40" s="26"/>
      <c r="C40" s="26"/>
      <c r="D40" s="27"/>
      <c r="E40" s="28"/>
      <c r="F40" s="3">
        <f t="shared" si="6"/>
        <v>0</v>
      </c>
      <c r="G40" s="29" t="str">
        <f t="shared" si="7"/>
        <v xml:space="preserve"> </v>
      </c>
      <c r="H40" s="3">
        <f t="shared" si="8"/>
        <v>0</v>
      </c>
      <c r="I40" s="30">
        <f t="shared" si="9"/>
        <v>0</v>
      </c>
      <c r="J40" s="27"/>
      <c r="K40" s="20" t="str">
        <f t="shared" si="0"/>
        <v xml:space="preserve"> </v>
      </c>
      <c r="L40" s="21" t="str">
        <f t="shared" si="3"/>
        <v xml:space="preserve"> </v>
      </c>
      <c r="M40" s="21" t="str">
        <f t="shared" si="4"/>
        <v xml:space="preserve"> </v>
      </c>
      <c r="N40" s="27"/>
      <c r="O40" s="4" t="str">
        <f t="shared" si="10"/>
        <v xml:space="preserve"> </v>
      </c>
      <c r="P40" s="5" t="str" cm="1">
        <f t="array" ref="P40"/>
        <v xml:space="preserve"> </v>
      </c>
      <c r="Q40" s="5" t="str">
        <f t="shared" si="1"/>
        <v xml:space="preserve"> </v>
      </c>
      <c r="R40" s="30" t="str">
        <f t="shared" si="13"/>
        <v xml:space="preserve"> </v>
      </c>
      <c r="S40" s="30" t="str">
        <f t="shared" si="14"/>
        <v xml:space="preserve"> </v>
      </c>
      <c r="T40" s="5" t="str" cm="1">
        <f t="array" ref="T40"/>
        <v xml:space="preserve"> </v>
      </c>
      <c r="U40" s="5" t="str">
        <f t="shared" si="2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11"/>
        <v xml:space="preserve"> </v>
      </c>
      <c r="X40" t="str">
        <f t="shared" si="5"/>
        <v/>
      </c>
    </row>
    <row r="41" spans="1:24" x14ac:dyDescent="0.25">
      <c r="A41" s="26"/>
      <c r="B41" s="26"/>
      <c r="C41" s="26"/>
      <c r="D41" s="27"/>
      <c r="E41" s="28"/>
      <c r="F41" s="3">
        <f t="shared" si="6"/>
        <v>0</v>
      </c>
      <c r="G41" s="29" t="str">
        <f t="shared" si="7"/>
        <v xml:space="preserve"> </v>
      </c>
      <c r="H41" s="3">
        <f t="shared" si="8"/>
        <v>0</v>
      </c>
      <c r="I41" s="30">
        <f t="shared" si="9"/>
        <v>0</v>
      </c>
      <c r="J41" s="27"/>
      <c r="K41" s="20" t="str">
        <f t="shared" si="0"/>
        <v xml:space="preserve"> </v>
      </c>
      <c r="L41" s="21" t="str">
        <f t="shared" si="3"/>
        <v xml:space="preserve"> </v>
      </c>
      <c r="M41" s="21" t="str">
        <f t="shared" si="4"/>
        <v xml:space="preserve"> </v>
      </c>
      <c r="N41" s="27"/>
      <c r="O41" s="4" t="str">
        <f t="shared" si="10"/>
        <v xml:space="preserve"> </v>
      </c>
      <c r="P41" s="5" t="str" cm="1">
        <f t="array" ref="P41"/>
        <v xml:space="preserve"> </v>
      </c>
      <c r="Q41" s="5" t="str">
        <f t="shared" si="1"/>
        <v xml:space="preserve"> </v>
      </c>
      <c r="R41" s="30" t="str">
        <f t="shared" si="13"/>
        <v xml:space="preserve"> </v>
      </c>
      <c r="S41" s="30" t="str">
        <f t="shared" si="14"/>
        <v xml:space="preserve"> </v>
      </c>
      <c r="T41" s="5" t="str" cm="1">
        <f t="array" ref="T41"/>
        <v xml:space="preserve"> </v>
      </c>
      <c r="U41" s="5" t="str">
        <f t="shared" si="2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11"/>
        <v xml:space="preserve"> </v>
      </c>
      <c r="X41" t="str">
        <f t="shared" si="5"/>
        <v/>
      </c>
    </row>
    <row r="42" spans="1:24" x14ac:dyDescent="0.25">
      <c r="A42" s="26"/>
      <c r="B42" s="26"/>
      <c r="C42" s="26"/>
      <c r="D42" s="27"/>
      <c r="E42" s="28"/>
      <c r="F42" s="3">
        <f t="shared" si="6"/>
        <v>0</v>
      </c>
      <c r="G42" s="29" t="str">
        <f t="shared" si="7"/>
        <v xml:space="preserve"> </v>
      </c>
      <c r="H42" s="3">
        <f t="shared" si="8"/>
        <v>0</v>
      </c>
      <c r="I42" s="30">
        <f t="shared" si="9"/>
        <v>0</v>
      </c>
      <c r="J42" s="27"/>
      <c r="K42" s="20" t="str">
        <f t="shared" si="0"/>
        <v xml:space="preserve"> </v>
      </c>
      <c r="L42" s="21" t="str">
        <f t="shared" si="3"/>
        <v xml:space="preserve"> </v>
      </c>
      <c r="M42" s="21" t="str">
        <f t="shared" si="4"/>
        <v xml:space="preserve"> </v>
      </c>
      <c r="N42" s="27"/>
      <c r="O42" s="4" t="str">
        <f t="shared" si="10"/>
        <v xml:space="preserve"> </v>
      </c>
      <c r="P42" s="5" t="str" cm="1">
        <f t="array" ref="P42"/>
        <v xml:space="preserve"> </v>
      </c>
      <c r="Q42" s="5" t="str">
        <f t="shared" si="1"/>
        <v xml:space="preserve"> </v>
      </c>
      <c r="R42" s="30" t="str">
        <f t="shared" si="13"/>
        <v xml:space="preserve"> </v>
      </c>
      <c r="S42" s="30" t="str">
        <f t="shared" si="14"/>
        <v xml:space="preserve"> </v>
      </c>
      <c r="T42" s="5" t="str" cm="1">
        <f t="array" ref="T42"/>
        <v xml:space="preserve"> </v>
      </c>
      <c r="U42" s="5" t="str">
        <f t="shared" si="2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11"/>
        <v xml:space="preserve"> </v>
      </c>
      <c r="X42" t="str">
        <f t="shared" si="5"/>
        <v/>
      </c>
    </row>
    <row r="43" spans="1:24" x14ac:dyDescent="0.25">
      <c r="A43" s="26"/>
      <c r="B43" s="26"/>
      <c r="C43" s="26"/>
      <c r="D43" s="27"/>
      <c r="E43" s="28"/>
      <c r="F43" s="3">
        <f t="shared" si="6"/>
        <v>0</v>
      </c>
      <c r="G43" s="29" t="str">
        <f t="shared" si="7"/>
        <v xml:space="preserve"> </v>
      </c>
      <c r="H43" s="3">
        <f t="shared" si="8"/>
        <v>0</v>
      </c>
      <c r="I43" s="30">
        <f t="shared" si="9"/>
        <v>0</v>
      </c>
      <c r="J43" s="27"/>
      <c r="K43" s="20" t="str">
        <f t="shared" si="0"/>
        <v xml:space="preserve"> </v>
      </c>
      <c r="L43" s="21" t="str">
        <f t="shared" si="3"/>
        <v xml:space="preserve"> </v>
      </c>
      <c r="M43" s="21" t="str">
        <f t="shared" si="4"/>
        <v xml:space="preserve"> </v>
      </c>
      <c r="N43" s="27"/>
      <c r="O43" s="4" t="str">
        <f t="shared" si="10"/>
        <v xml:space="preserve"> </v>
      </c>
      <c r="P43" s="5" t="str" cm="1">
        <f t="array" ref="P43"/>
        <v xml:space="preserve"> </v>
      </c>
      <c r="Q43" s="5" t="str">
        <f t="shared" si="1"/>
        <v xml:space="preserve"> </v>
      </c>
      <c r="R43" s="30" t="str">
        <f t="shared" si="13"/>
        <v xml:space="preserve"> </v>
      </c>
      <c r="S43" s="30" t="str">
        <f t="shared" si="14"/>
        <v xml:space="preserve"> </v>
      </c>
      <c r="T43" s="5" t="str" cm="1">
        <f t="array" ref="T43"/>
        <v xml:space="preserve"> </v>
      </c>
      <c r="U43" s="5" t="str">
        <f t="shared" si="2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11"/>
        <v xml:space="preserve"> </v>
      </c>
      <c r="X43" t="str">
        <f t="shared" si="5"/>
        <v/>
      </c>
    </row>
    <row r="44" spans="1:24" x14ac:dyDescent="0.25">
      <c r="A44" s="26"/>
      <c r="B44" s="26"/>
      <c r="C44" s="26"/>
      <c r="D44" s="27"/>
      <c r="E44" s="28"/>
      <c r="F44" s="3">
        <f t="shared" si="6"/>
        <v>0</v>
      </c>
      <c r="G44" s="29" t="str">
        <f t="shared" si="7"/>
        <v xml:space="preserve"> </v>
      </c>
      <c r="H44" s="3">
        <f t="shared" si="8"/>
        <v>0</v>
      </c>
      <c r="I44" s="30">
        <f t="shared" si="9"/>
        <v>0</v>
      </c>
      <c r="J44" s="27"/>
      <c r="K44" s="20" t="str">
        <f t="shared" si="0"/>
        <v xml:space="preserve"> </v>
      </c>
      <c r="L44" s="21" t="str">
        <f t="shared" si="3"/>
        <v xml:space="preserve"> </v>
      </c>
      <c r="M44" s="21" t="str">
        <f t="shared" si="4"/>
        <v xml:space="preserve"> </v>
      </c>
      <c r="N44" s="27"/>
      <c r="O44" s="4" t="str">
        <f t="shared" si="10"/>
        <v xml:space="preserve"> </v>
      </c>
      <c r="P44" s="5" t="str" cm="1">
        <f t="array" ref="P44"/>
        <v xml:space="preserve"> </v>
      </c>
      <c r="Q44" s="5" t="str">
        <f t="shared" si="1"/>
        <v xml:space="preserve"> </v>
      </c>
      <c r="R44" s="30" t="str">
        <f t="shared" si="13"/>
        <v xml:space="preserve"> </v>
      </c>
      <c r="S44" s="30" t="str">
        <f t="shared" si="14"/>
        <v xml:space="preserve"> </v>
      </c>
      <c r="T44" s="5" t="str" cm="1">
        <f t="array" ref="T44"/>
        <v xml:space="preserve"> </v>
      </c>
      <c r="U44" s="5" t="str">
        <f t="shared" si="2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11"/>
        <v xml:space="preserve"> </v>
      </c>
      <c r="X44" t="str">
        <f t="shared" si="5"/>
        <v/>
      </c>
    </row>
    <row r="45" spans="1:24" x14ac:dyDescent="0.25">
      <c r="A45" s="26"/>
      <c r="B45" s="26"/>
      <c r="C45" s="26"/>
      <c r="D45" s="27"/>
      <c r="E45" s="28"/>
      <c r="F45" s="3">
        <f t="shared" si="6"/>
        <v>0</v>
      </c>
      <c r="G45" s="29" t="str">
        <f t="shared" si="7"/>
        <v xml:space="preserve"> </v>
      </c>
      <c r="H45" s="3">
        <f t="shared" si="8"/>
        <v>0</v>
      </c>
      <c r="I45" s="30">
        <f t="shared" si="9"/>
        <v>0</v>
      </c>
      <c r="J45" s="27"/>
      <c r="K45" s="20" t="str">
        <f t="shared" si="0"/>
        <v xml:space="preserve"> </v>
      </c>
      <c r="L45" s="21" t="str">
        <f t="shared" si="3"/>
        <v xml:space="preserve"> </v>
      </c>
      <c r="M45" s="21" t="str">
        <f t="shared" si="4"/>
        <v xml:space="preserve"> </v>
      </c>
      <c r="N45" s="27"/>
      <c r="O45" s="4" t="str">
        <f t="shared" si="10"/>
        <v xml:space="preserve"> </v>
      </c>
      <c r="P45" s="5" t="str" cm="1">
        <f t="array" ref="P45"/>
        <v xml:space="preserve"> </v>
      </c>
      <c r="Q45" s="5" t="str">
        <f t="shared" si="1"/>
        <v xml:space="preserve"> </v>
      </c>
      <c r="R45" s="30" t="str">
        <f t="shared" si="13"/>
        <v xml:space="preserve"> </v>
      </c>
      <c r="S45" s="30" t="str">
        <f t="shared" si="14"/>
        <v xml:space="preserve"> </v>
      </c>
      <c r="T45" s="5" t="str" cm="1">
        <f t="array" ref="T45"/>
        <v xml:space="preserve"> </v>
      </c>
      <c r="U45" s="5" t="str">
        <f t="shared" si="2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11"/>
        <v xml:space="preserve"> </v>
      </c>
      <c r="X45" t="str">
        <f t="shared" si="5"/>
        <v/>
      </c>
    </row>
    <row r="46" spans="1:24" x14ac:dyDescent="0.25">
      <c r="A46" s="26"/>
      <c r="B46" s="26"/>
      <c r="C46" s="26"/>
      <c r="D46" s="27"/>
      <c r="E46" s="28"/>
      <c r="F46" s="3">
        <f t="shared" si="6"/>
        <v>0</v>
      </c>
      <c r="G46" s="29" t="str">
        <f t="shared" si="7"/>
        <v xml:space="preserve"> </v>
      </c>
      <c r="H46" s="3">
        <f t="shared" si="8"/>
        <v>0</v>
      </c>
      <c r="I46" s="30">
        <f t="shared" si="9"/>
        <v>0</v>
      </c>
      <c r="J46" s="27"/>
      <c r="K46" s="20" t="str">
        <f t="shared" si="0"/>
        <v xml:space="preserve"> </v>
      </c>
      <c r="L46" s="21" t="str">
        <f t="shared" si="3"/>
        <v xml:space="preserve"> </v>
      </c>
      <c r="M46" s="21" t="str">
        <f t="shared" si="4"/>
        <v xml:space="preserve"> </v>
      </c>
      <c r="N46" s="27"/>
      <c r="O46" s="4" t="str">
        <f t="shared" si="10"/>
        <v xml:space="preserve"> </v>
      </c>
      <c r="P46" s="5" t="str" cm="1">
        <f t="array" ref="P46"/>
        <v xml:space="preserve"> </v>
      </c>
      <c r="Q46" s="5" t="str">
        <f t="shared" si="1"/>
        <v xml:space="preserve"> </v>
      </c>
      <c r="R46" s="30" t="str">
        <f t="shared" si="13"/>
        <v xml:space="preserve"> </v>
      </c>
      <c r="S46" s="30" t="str">
        <f t="shared" si="14"/>
        <v xml:space="preserve"> </v>
      </c>
      <c r="T46" s="5" t="str" cm="1">
        <f t="array" ref="T46"/>
        <v xml:space="preserve"> </v>
      </c>
      <c r="U46" s="5" t="str">
        <f t="shared" si="2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11"/>
        <v xml:space="preserve"> </v>
      </c>
      <c r="X46" t="str">
        <f t="shared" si="5"/>
        <v/>
      </c>
    </row>
    <row r="47" spans="1:24" x14ac:dyDescent="0.25">
      <c r="A47" s="26"/>
      <c r="B47" s="26"/>
      <c r="C47" s="26"/>
      <c r="D47" s="27"/>
      <c r="E47" s="28"/>
      <c r="F47" s="3">
        <f t="shared" si="6"/>
        <v>0</v>
      </c>
      <c r="G47" s="29" t="str">
        <f t="shared" si="7"/>
        <v xml:space="preserve"> </v>
      </c>
      <c r="H47" s="3">
        <f t="shared" si="8"/>
        <v>0</v>
      </c>
      <c r="I47" s="30">
        <f t="shared" si="9"/>
        <v>0</v>
      </c>
      <c r="J47" s="27"/>
      <c r="K47" s="20" t="str">
        <f t="shared" si="0"/>
        <v xml:space="preserve"> </v>
      </c>
      <c r="L47" s="21" t="str">
        <f t="shared" si="3"/>
        <v xml:space="preserve"> </v>
      </c>
      <c r="M47" s="21" t="str">
        <f t="shared" si="4"/>
        <v xml:space="preserve"> </v>
      </c>
      <c r="N47" s="27"/>
      <c r="O47" s="4" t="str">
        <f t="shared" si="10"/>
        <v xml:space="preserve"> </v>
      </c>
      <c r="P47" s="5" t="str" cm="1">
        <f t="array" ref="P47"/>
        <v xml:space="preserve"> </v>
      </c>
      <c r="Q47" s="5" t="str">
        <f t="shared" si="1"/>
        <v xml:space="preserve"> </v>
      </c>
      <c r="R47" s="30" t="str">
        <f t="shared" si="13"/>
        <v xml:space="preserve"> </v>
      </c>
      <c r="S47" s="30" t="str">
        <f t="shared" si="14"/>
        <v xml:space="preserve"> </v>
      </c>
      <c r="T47" s="5" t="str" cm="1">
        <f t="array" ref="T47"/>
        <v xml:space="preserve"> </v>
      </c>
      <c r="U47" s="5" t="str">
        <f t="shared" si="2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11"/>
        <v xml:space="preserve"> </v>
      </c>
      <c r="X47" t="str">
        <f t="shared" si="5"/>
        <v/>
      </c>
    </row>
    <row r="48" spans="1:24" x14ac:dyDescent="0.25">
      <c r="A48" s="26"/>
      <c r="B48" s="26"/>
      <c r="C48" s="26"/>
      <c r="D48" s="27"/>
      <c r="E48" s="28"/>
      <c r="F48" s="3">
        <f t="shared" si="6"/>
        <v>0</v>
      </c>
      <c r="G48" s="29" t="str">
        <f t="shared" si="7"/>
        <v xml:space="preserve"> </v>
      </c>
      <c r="H48" s="3">
        <f t="shared" si="8"/>
        <v>0</v>
      </c>
      <c r="I48" s="30">
        <f t="shared" si="9"/>
        <v>0</v>
      </c>
      <c r="J48" s="27"/>
      <c r="K48" s="20" t="str">
        <f t="shared" si="0"/>
        <v xml:space="preserve"> </v>
      </c>
      <c r="L48" s="21" t="str">
        <f t="shared" si="3"/>
        <v xml:space="preserve"> </v>
      </c>
      <c r="M48" s="21" t="str">
        <f t="shared" si="4"/>
        <v xml:space="preserve"> </v>
      </c>
      <c r="N48" s="27"/>
      <c r="O48" s="4" t="str">
        <f t="shared" si="10"/>
        <v xml:space="preserve"> </v>
      </c>
      <c r="P48" s="5" t="str" cm="1">
        <f t="array" ref="P48"/>
        <v xml:space="preserve"> </v>
      </c>
      <c r="Q48" s="5" t="str">
        <f t="shared" si="1"/>
        <v xml:space="preserve"> </v>
      </c>
      <c r="R48" s="30" t="str">
        <f t="shared" si="13"/>
        <v xml:space="preserve"> </v>
      </c>
      <c r="S48" s="30" t="str">
        <f t="shared" si="14"/>
        <v xml:space="preserve"> </v>
      </c>
      <c r="T48" s="5" t="str" cm="1">
        <f t="array" ref="T48"/>
        <v xml:space="preserve"> </v>
      </c>
      <c r="U48" s="5" t="str">
        <f t="shared" si="2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11"/>
        <v xml:space="preserve"> </v>
      </c>
      <c r="X48" t="str">
        <f t="shared" si="5"/>
        <v/>
      </c>
    </row>
    <row r="49" spans="1:24" x14ac:dyDescent="0.25">
      <c r="A49" s="26"/>
      <c r="B49" s="26"/>
      <c r="C49" s="26"/>
      <c r="D49" s="27"/>
      <c r="E49" s="28"/>
      <c r="F49" s="3">
        <f t="shared" si="6"/>
        <v>0</v>
      </c>
      <c r="G49" s="29" t="str">
        <f t="shared" si="7"/>
        <v xml:space="preserve"> </v>
      </c>
      <c r="H49" s="3">
        <f t="shared" si="8"/>
        <v>0</v>
      </c>
      <c r="I49" s="30">
        <f t="shared" si="9"/>
        <v>0</v>
      </c>
      <c r="J49" s="27"/>
      <c r="K49" s="20" t="str">
        <f t="shared" si="0"/>
        <v xml:space="preserve"> </v>
      </c>
      <c r="L49" s="21" t="str">
        <f t="shared" si="3"/>
        <v xml:space="preserve"> </v>
      </c>
      <c r="M49" s="21" t="str">
        <f t="shared" si="4"/>
        <v xml:space="preserve"> </v>
      </c>
      <c r="N49" s="27"/>
      <c r="O49" s="4" t="str">
        <f t="shared" si="10"/>
        <v xml:space="preserve"> </v>
      </c>
      <c r="P49" s="5" t="str" cm="1">
        <f t="array" ref="P49"/>
        <v xml:space="preserve"> </v>
      </c>
      <c r="Q49" s="5" t="str">
        <f t="shared" si="1"/>
        <v xml:space="preserve"> </v>
      </c>
      <c r="R49" s="30" t="str">
        <f t="shared" si="13"/>
        <v xml:space="preserve"> </v>
      </c>
      <c r="S49" s="30" t="str">
        <f t="shared" si="14"/>
        <v xml:space="preserve"> </v>
      </c>
      <c r="T49" s="5" t="str" cm="1">
        <f t="array" ref="T49"/>
        <v xml:space="preserve"> </v>
      </c>
      <c r="U49" s="5" t="str">
        <f t="shared" si="2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11"/>
        <v xml:space="preserve"> </v>
      </c>
      <c r="X49" t="str">
        <f t="shared" si="5"/>
        <v/>
      </c>
    </row>
    <row r="50" spans="1:24" x14ac:dyDescent="0.25">
      <c r="A50" s="26"/>
      <c r="B50" s="26"/>
      <c r="C50" s="26"/>
      <c r="D50" s="27"/>
      <c r="E50" s="28"/>
      <c r="F50" s="3">
        <f t="shared" si="6"/>
        <v>0</v>
      </c>
      <c r="G50" s="29" t="str">
        <f t="shared" si="7"/>
        <v xml:space="preserve"> </v>
      </c>
      <c r="H50" s="3">
        <f t="shared" si="8"/>
        <v>0</v>
      </c>
      <c r="I50" s="30">
        <f t="shared" si="9"/>
        <v>0</v>
      </c>
      <c r="J50" s="27"/>
      <c r="K50" s="20" t="str">
        <f t="shared" si="0"/>
        <v xml:space="preserve"> </v>
      </c>
      <c r="L50" s="21" t="str">
        <f t="shared" si="3"/>
        <v xml:space="preserve"> </v>
      </c>
      <c r="M50" s="21" t="str">
        <f t="shared" si="4"/>
        <v xml:space="preserve"> </v>
      </c>
      <c r="N50" s="27"/>
      <c r="O50" s="4" t="str">
        <f t="shared" si="10"/>
        <v xml:space="preserve"> </v>
      </c>
      <c r="P50" s="5" t="str" cm="1">
        <f t="array" ref="P50"/>
        <v xml:space="preserve"> </v>
      </c>
      <c r="Q50" s="5" t="str">
        <f t="shared" si="1"/>
        <v xml:space="preserve"> </v>
      </c>
      <c r="R50" s="30" t="str">
        <f t="shared" si="13"/>
        <v xml:space="preserve"> </v>
      </c>
      <c r="S50" s="30" t="str">
        <f t="shared" si="14"/>
        <v xml:space="preserve"> </v>
      </c>
      <c r="T50" s="5" t="str" cm="1">
        <f t="array" ref="T50"/>
        <v xml:space="preserve"> </v>
      </c>
      <c r="U50" s="5" t="str">
        <f t="shared" si="2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11"/>
        <v xml:space="preserve"> </v>
      </c>
      <c r="X50" t="str">
        <f t="shared" si="5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3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0D3A-1722-4F5D-AB58-CE8CC8E6AD89}">
  <sheetPr>
    <tabColor theme="5" tint="0.39997558519241921"/>
    <pageSetUpPr fitToPage="1"/>
  </sheetPr>
  <dimension ref="A1:X51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9" sqref="E9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68</v>
      </c>
      <c r="C4" s="13" t="s">
        <v>25</v>
      </c>
      <c r="D4" s="16" t="s">
        <v>26</v>
      </c>
      <c r="E4" s="16">
        <v>1631997.0604143683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v>92.26</v>
      </c>
      <c r="P4" s="5">
        <v>130.91999999999999</v>
      </c>
      <c r="Q4" s="5">
        <f>IFERROR(P4*12,0)</f>
        <v>1571.04</v>
      </c>
      <c r="R4" s="24" t="s">
        <v>27</v>
      </c>
      <c r="S4" s="24"/>
      <c r="T4" s="5">
        <v>108.78</v>
      </c>
      <c r="U4" s="5">
        <f>IFERROR(T4*12,0)</f>
        <v>1305.3600000000001</v>
      </c>
      <c r="V4" s="24" t="s">
        <v>27</v>
      </c>
      <c r="W4" s="25"/>
      <c r="X4" t="str">
        <f>CONCATENATE(A4,D4)</f>
        <v>SupersededRev Req't</v>
      </c>
    </row>
    <row r="5" spans="1:24" x14ac:dyDescent="0.25">
      <c r="A5" s="26" t="s">
        <v>23</v>
      </c>
      <c r="B5" s="27" t="s">
        <v>73</v>
      </c>
      <c r="C5" s="26" t="s">
        <v>30</v>
      </c>
      <c r="D5" s="27" t="s">
        <v>31</v>
      </c>
      <c r="E5" s="28"/>
      <c r="F5" s="3">
        <f>IF(E5=0,0,(E5-LOOKUP(2,1/($X$4:$X$50="ActiveRev Req't"),$E$4:$E$50)))</f>
        <v>0</v>
      </c>
      <c r="G5" s="29" t="str">
        <f>IF(E5=0," ",(F5/LOOKUP(2,1/($X$4:$X$50="ActiveRev Req't"),$E$4:$E$50)))</f>
        <v xml:space="preserve"> </v>
      </c>
      <c r="H5" s="3">
        <f>IF(E5=0,0,E5-$E$4)</f>
        <v>0</v>
      </c>
      <c r="I5" s="30">
        <f>IF(H5=" "," ",H5/$E$4)</f>
        <v>0</v>
      </c>
      <c r="J5" s="31"/>
      <c r="K5" s="20" t="str">
        <f t="shared" ref="K5:K50" si="0">IF(J5=0," ",IF(DAY(J5)&lt;=14,TEXT(J5,"mmmm"),TEXT(EOMONTH(J5,1),"mmmm")))</f>
        <v xml:space="preserve"> </v>
      </c>
      <c r="L5" s="21" t="str">
        <f t="shared" ref="L5:L50" si="1">IF(J5=0," ",YEAR(J5))</f>
        <v xml:space="preserve"> </v>
      </c>
      <c r="M5" s="21" t="str">
        <f t="shared" ref="M5:M50" si="2">IF(J5=0," ",IF(AND(MONTH(J5)=12,K5="January"),YEAR(J5)+1,YEAR(J5)))</f>
        <v xml:space="preserve"> </v>
      </c>
      <c r="N5" s="31">
        <v>45291</v>
      </c>
      <c r="O5" s="4">
        <v>92.26</v>
      </c>
      <c r="P5" s="5" t="str" cm="1">
        <f t="array" ref="P5"/>
        <v xml:space="preserve"> </v>
      </c>
      <c r="Q5" s="5" t="str">
        <f t="shared" ref="Q5:Q50" si="3">IF(P5=" "," ",P5*12)</f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>IFERROR(IF(B5=0," ",(P5-$P$4)/$P$4)," ")</f>
        <v xml:space="preserve"> </v>
      </c>
      <c r="T5" s="5" t="str" cm="1">
        <f t="array" ref="T5"/>
        <v xml:space="preserve"> </v>
      </c>
      <c r="U5" s="5" t="str">
        <f t="shared" ref="U5:U50" si="4">IF(T5=" "," ",T5*12)</f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>IFERROR(IF(B5=0," ",(T5-$T$4)/$T$4)," ")</f>
        <v xml:space="preserve"> </v>
      </c>
      <c r="X5" t="str">
        <f t="shared" ref="X5:X50" si="5">CONCATENATE(A5,D5)</f>
        <v>SupersededSurcharge</v>
      </c>
    </row>
    <row r="6" spans="1:24" x14ac:dyDescent="0.25">
      <c r="A6" s="26" t="s">
        <v>23</v>
      </c>
      <c r="B6" s="27" t="s">
        <v>74</v>
      </c>
      <c r="C6" s="26" t="s">
        <v>33</v>
      </c>
      <c r="D6" s="27" t="s">
        <v>31</v>
      </c>
      <c r="E6" s="28"/>
      <c r="F6" s="3">
        <f t="shared" ref="F6:F50" si="6">IF(E6=0,0,(E6-LOOKUP(2,1/($X$4:$X$50="ActiveRev Req't"),$E$4:$E$50)))</f>
        <v>0</v>
      </c>
      <c r="G6" s="29" t="str">
        <f t="shared" ref="G6:G50" si="7">IF(E6=0," ",(F6/LOOKUP(2,1/($X$4:$X$50="ActiveRev Req't"),$E$4:$E$50)))</f>
        <v xml:space="preserve"> </v>
      </c>
      <c r="H6" s="3">
        <f t="shared" ref="H6:H50" si="8">IF(E6=0,0,E6-$E$4)</f>
        <v>0</v>
      </c>
      <c r="I6" s="30">
        <f t="shared" ref="I6:I50" si="9">IF(H6=" "," ",H6/$E$4)</f>
        <v>0</v>
      </c>
      <c r="J6" s="31"/>
      <c r="K6" s="20" t="str">
        <f t="shared" si="0"/>
        <v xml:space="preserve"> </v>
      </c>
      <c r="L6" s="21" t="str">
        <f t="shared" si="1"/>
        <v xml:space="preserve"> </v>
      </c>
      <c r="M6" s="21" t="str">
        <f t="shared" si="2"/>
        <v xml:space="preserve"> </v>
      </c>
      <c r="N6" s="31">
        <v>45015</v>
      </c>
      <c r="O6" s="4">
        <v>92.26</v>
      </c>
      <c r="P6" s="5" t="str" cm="1">
        <f t="array" ref="P6"/>
        <v xml:space="preserve"> </v>
      </c>
      <c r="Q6" s="5" t="str">
        <f t="shared" si="3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>IFERROR(IF(B6=0," ",(P6-$P$4)/$P$4)," ")</f>
        <v xml:space="preserve"> </v>
      </c>
      <c r="T6" s="5" t="str" cm="1">
        <f t="array" ref="T6"/>
        <v xml:space="preserve"> </v>
      </c>
      <c r="U6" s="5" t="str">
        <f t="shared" si="4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>IFERROR(IF(B6=0," ",(T6-$T$4)/$T$4)," ")</f>
        <v xml:space="preserve"> </v>
      </c>
      <c r="X6" t="str">
        <f t="shared" si="5"/>
        <v>SupersededSurcharge</v>
      </c>
    </row>
    <row r="7" spans="1:24" x14ac:dyDescent="0.25">
      <c r="A7" s="26" t="s">
        <v>28</v>
      </c>
      <c r="B7" s="27" t="s">
        <v>75</v>
      </c>
      <c r="C7" s="26" t="s">
        <v>35</v>
      </c>
      <c r="D7" s="27" t="s">
        <v>26</v>
      </c>
      <c r="E7" s="28">
        <v>1691792.2984990415</v>
      </c>
      <c r="F7" s="3">
        <f t="shared" si="6"/>
        <v>0</v>
      </c>
      <c r="G7" s="29">
        <f t="shared" si="7"/>
        <v>0</v>
      </c>
      <c r="H7" s="3">
        <f t="shared" si="8"/>
        <v>59795.238084673183</v>
      </c>
      <c r="I7" s="30">
        <f t="shared" si="9"/>
        <v>3.6639305017798877E-2</v>
      </c>
      <c r="J7" s="31">
        <v>44927</v>
      </c>
      <c r="K7" s="20" t="str">
        <f t="shared" si="0"/>
        <v>January</v>
      </c>
      <c r="L7" s="21">
        <f t="shared" si="1"/>
        <v>2023</v>
      </c>
      <c r="M7" s="21">
        <f t="shared" si="2"/>
        <v>2023</v>
      </c>
      <c r="N7" s="27" t="s">
        <v>122</v>
      </c>
      <c r="O7" s="4">
        <f t="shared" ref="O7:O50" si="10">IF(B7=0," ",$O$4)</f>
        <v>92.26</v>
      </c>
      <c r="P7" s="5">
        <f/>
        <v>138.36000000000001</v>
      </c>
      <c r="Q7" s="5">
        <f t="shared" si="3"/>
        <v>1660.3200000000002</v>
      </c>
      <c r="R7" s="30" cm="1">
        <f t="array" ref="R7">IFERROR(IF(B7=0," ",(P7-LOOKUP(2,1/($X$4:$X$50="ActiveRev Req't"),$P$4:$P$50))/LOOKUP(2,1/($X$4:$X$50="ActiveRev Req't"),$P$4:$P$50))," ")</f>
        <v>0</v>
      </c>
      <c r="S7" s="30">
        <f>IFERROR(IF(B7=0," ",(P7-$P$4)/$P$4)," ")</f>
        <v>5.6828597616865463E-2</v>
      </c>
      <c r="T7" s="5">
        <f/>
        <v>114.62</v>
      </c>
      <c r="U7" s="5">
        <f t="shared" si="4"/>
        <v>1375.44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>
        <f>IFERROR(IF(B7=0," ",(T7-$T$4)/$T$4)," ")</f>
        <v>5.3686339400625144E-2</v>
      </c>
      <c r="X7" t="str">
        <f t="shared" si="5"/>
        <v>ActiveRev Req't</v>
      </c>
    </row>
    <row r="8" spans="1:24" x14ac:dyDescent="0.25">
      <c r="A8" s="26" t="s">
        <v>39</v>
      </c>
      <c r="B8" s="27" t="s">
        <v>75</v>
      </c>
      <c r="C8" s="26" t="s">
        <v>36</v>
      </c>
      <c r="D8" s="27" t="s">
        <v>31</v>
      </c>
      <c r="E8" s="28"/>
      <c r="F8" s="3">
        <f t="shared" si="6"/>
        <v>0</v>
      </c>
      <c r="G8" s="29" t="str">
        <f t="shared" si="7"/>
        <v xml:space="preserve"> </v>
      </c>
      <c r="H8" s="3">
        <f t="shared" si="8"/>
        <v>0</v>
      </c>
      <c r="I8" s="30">
        <f t="shared" si="9"/>
        <v>0</v>
      </c>
      <c r="J8" s="31">
        <v>44927</v>
      </c>
      <c r="K8" s="20" t="str">
        <f t="shared" si="0"/>
        <v>January</v>
      </c>
      <c r="L8" s="21">
        <f t="shared" si="1"/>
        <v>2023</v>
      </c>
      <c r="M8" s="21">
        <f t="shared" si="2"/>
        <v>2023</v>
      </c>
      <c r="N8" s="27"/>
      <c r="O8" s="4">
        <f t="shared" si="10"/>
        <v>92.26</v>
      </c>
      <c r="P8" s="5" cm="1">
        <f t="array" ref="P8"/>
        <v>0</v>
      </c>
      <c r="Q8" s="5">
        <f t="shared" si="3"/>
        <v>0</v>
      </c>
      <c r="R8" s="30" cm="1">
        <f t="array" ref="R8">IFERROR(IF(B8=0," ",(P8-LOOKUP(2,1/($X$4:$X$50="ActiveRev Req't"),$P$4:$P$50))/LOOKUP(2,1/($X$4:$X$50="ActiveRev Req't"),$P$4:$P$50))," ")</f>
        <v>-1</v>
      </c>
      <c r="S8" s="30">
        <f>IFERROR(IF(B8=0," ",(P8-$P$4)/$P$4)," ")</f>
        <v>-1</v>
      </c>
      <c r="T8" s="5" cm="1">
        <f t="array" ref="T8"/>
        <v>0</v>
      </c>
      <c r="U8" s="5">
        <f t="shared" si="4"/>
        <v>0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ref="W8:W50" si="11">IFERROR(IF(B8=0," ",(T8-$T$4)/$T$4)," ")</f>
        <v>-1</v>
      </c>
      <c r="X8" t="str">
        <f t="shared" si="5"/>
        <v>AnticipatedSurcharge</v>
      </c>
    </row>
    <row r="9" spans="1:24" x14ac:dyDescent="0.25">
      <c r="A9" s="26" t="s">
        <v>39</v>
      </c>
      <c r="B9" s="27" t="s">
        <v>42</v>
      </c>
      <c r="C9" s="26" t="s">
        <v>38</v>
      </c>
      <c r="D9" s="27" t="s">
        <v>26</v>
      </c>
      <c r="E9" s="28"/>
      <c r="F9" s="3">
        <f t="shared" si="6"/>
        <v>0</v>
      </c>
      <c r="G9" s="29" t="str">
        <f t="shared" si="7"/>
        <v xml:space="preserve"> </v>
      </c>
      <c r="H9" s="3">
        <f t="shared" si="8"/>
        <v>0</v>
      </c>
      <c r="I9" s="30">
        <f t="shared" si="9"/>
        <v>0</v>
      </c>
      <c r="J9" s="31">
        <v>44927</v>
      </c>
      <c r="K9" s="20" t="str">
        <f t="shared" si="0"/>
        <v>January</v>
      </c>
      <c r="L9" s="21">
        <f t="shared" si="1"/>
        <v>2023</v>
      </c>
      <c r="M9" s="21">
        <f t="shared" si="2"/>
        <v>2023</v>
      </c>
      <c r="N9" s="27"/>
      <c r="O9" s="4">
        <f t="shared" si="10"/>
        <v>92.26</v>
      </c>
      <c r="P9" s="5" cm="1">
        <f t="array" ref="P9"/>
        <v>0</v>
      </c>
      <c r="Q9" s="5">
        <f t="shared" si="3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 t="shared" ref="S9:S50" si="12">IFERROR(IF(B9=0," ",(P9-$P$4)/$P$4)," ")</f>
        <v>-1</v>
      </c>
      <c r="T9" s="5" cm="1">
        <f t="array" ref="T9"/>
        <v>0</v>
      </c>
      <c r="U9" s="5">
        <f t="shared" si="4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11"/>
        <v>-1</v>
      </c>
      <c r="X9" t="str">
        <f t="shared" si="5"/>
        <v>AnticipatedRev Req't</v>
      </c>
    </row>
    <row r="10" spans="1:24" x14ac:dyDescent="0.25">
      <c r="A10" s="26" t="s">
        <v>39</v>
      </c>
      <c r="B10" s="27" t="s">
        <v>42</v>
      </c>
      <c r="C10" s="26" t="s">
        <v>41</v>
      </c>
      <c r="D10" s="27" t="s">
        <v>26</v>
      </c>
      <c r="E10" s="28"/>
      <c r="F10" s="3">
        <f t="shared" si="6"/>
        <v>0</v>
      </c>
      <c r="G10" s="29" t="str">
        <f t="shared" si="7"/>
        <v xml:space="preserve"> </v>
      </c>
      <c r="H10" s="3">
        <f t="shared" si="8"/>
        <v>0</v>
      </c>
      <c r="I10" s="30">
        <f t="shared" si="9"/>
        <v>0</v>
      </c>
      <c r="J10" s="31"/>
      <c r="K10" s="20" t="str">
        <f t="shared" ref="K10:K19" si="13">IF(J11=0," ",IF(DAY(J11)&lt;=14,TEXT(J11,"mmmm"),TEXT(EOMONTH(J11,1),"mmmm")))</f>
        <v xml:space="preserve"> </v>
      </c>
      <c r="L10" s="21" t="str">
        <f t="shared" ref="L10:L19" si="14">IF(J11=0," ",YEAR(J11))</f>
        <v xml:space="preserve"> </v>
      </c>
      <c r="M10" s="21" t="str">
        <f t="shared" ref="M10:M19" si="15">IF(J11=0," ",IF(AND(MONTH(J11)=12,K10="January"),YEAR(J11)+1,YEAR(J11)))</f>
        <v xml:space="preserve"> </v>
      </c>
      <c r="N10" s="27"/>
      <c r="O10" s="4">
        <f t="shared" si="10"/>
        <v>92.26</v>
      </c>
      <c r="P10" s="5" t="str" cm="1">
        <f t="array" ref="P10"/>
        <v xml:space="preserve"> </v>
      </c>
      <c r="Q10" s="5" t="str">
        <f t="shared" si="3"/>
        <v xml:space="preserve"> </v>
      </c>
      <c r="R10" s="30" t="str">
        <f t="shared" ref="R10:R50" si="16">IFERROR(IF(B10=0," ",(P10-LOOKUP(2,1/($X$4:$X$50="ActiveRev Req't"),$P$4:$P$50))/LOOKUP(2,1/($X$4:$X$50="ActiveRev Req't"),$P$4:$P$50))," ")</f>
        <v xml:space="preserve"> </v>
      </c>
      <c r="S10" s="30" t="str">
        <f t="shared" si="12"/>
        <v xml:space="preserve"> </v>
      </c>
      <c r="T10" s="5" t="str" cm="1">
        <f t="array" ref="T10"/>
        <v xml:space="preserve"> </v>
      </c>
      <c r="U10" s="5" t="str">
        <f t="shared" si="4"/>
        <v xml:space="preserve"> 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 t="str">
        <f t="shared" si="11"/>
        <v xml:space="preserve"> </v>
      </c>
      <c r="X10" t="str">
        <f t="shared" si="5"/>
        <v>AnticipatedRev Req't</v>
      </c>
    </row>
    <row r="11" spans="1:24" x14ac:dyDescent="0.25">
      <c r="A11" s="26" t="s">
        <v>39</v>
      </c>
      <c r="B11" s="27" t="s">
        <v>42</v>
      </c>
      <c r="C11" s="26" t="s">
        <v>43</v>
      </c>
      <c r="D11" s="27" t="s">
        <v>26</v>
      </c>
      <c r="E11" s="28"/>
      <c r="F11" s="3">
        <f t="shared" si="6"/>
        <v>0</v>
      </c>
      <c r="G11" s="29" t="str">
        <f t="shared" si="7"/>
        <v xml:space="preserve"> </v>
      </c>
      <c r="H11" s="3">
        <f t="shared" si="8"/>
        <v>0</v>
      </c>
      <c r="I11" s="30">
        <f t="shared" si="9"/>
        <v>0</v>
      </c>
      <c r="J11" s="31"/>
      <c r="K11" s="20" t="str">
        <f t="shared" si="13"/>
        <v xml:space="preserve"> </v>
      </c>
      <c r="L11" s="21" t="str">
        <f t="shared" si="14"/>
        <v xml:space="preserve"> </v>
      </c>
      <c r="M11" s="21" t="str">
        <f t="shared" si="15"/>
        <v xml:space="preserve"> </v>
      </c>
      <c r="N11" s="27"/>
      <c r="O11" s="4">
        <f t="shared" si="10"/>
        <v>92.26</v>
      </c>
      <c r="P11" s="5" t="str" cm="1">
        <f t="array" ref="P11"/>
        <v xml:space="preserve"> </v>
      </c>
      <c r="Q11" s="5" t="str">
        <f t="shared" si="3"/>
        <v xml:space="preserve"> </v>
      </c>
      <c r="R11" s="30" t="str">
        <f t="shared" si="16"/>
        <v xml:space="preserve"> </v>
      </c>
      <c r="S11" s="30" t="str">
        <f t="shared" si="12"/>
        <v xml:space="preserve"> </v>
      </c>
      <c r="T11" s="5" t="str" cm="1">
        <f t="array" ref="T11"/>
        <v xml:space="preserve"> </v>
      </c>
      <c r="U11" s="5" t="str">
        <f t="shared" si="4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11"/>
        <v xml:space="preserve"> </v>
      </c>
      <c r="X11" t="str">
        <f t="shared" si="5"/>
        <v>AnticipatedRev Req't</v>
      </c>
    </row>
    <row r="12" spans="1:24" x14ac:dyDescent="0.25">
      <c r="A12" s="26" t="s">
        <v>39</v>
      </c>
      <c r="B12" s="27" t="s">
        <v>42</v>
      </c>
      <c r="C12" s="26" t="s">
        <v>44</v>
      </c>
      <c r="D12" s="27" t="s">
        <v>31</v>
      </c>
      <c r="E12" s="28"/>
      <c r="F12" s="3">
        <f t="shared" si="6"/>
        <v>0</v>
      </c>
      <c r="G12" s="29" t="str">
        <f t="shared" si="7"/>
        <v xml:space="preserve"> </v>
      </c>
      <c r="H12" s="3">
        <f t="shared" si="8"/>
        <v>0</v>
      </c>
      <c r="I12" s="30">
        <f t="shared" si="9"/>
        <v>0</v>
      </c>
      <c r="J12" s="31"/>
      <c r="K12" s="20" t="str">
        <f t="shared" si="13"/>
        <v>January</v>
      </c>
      <c r="L12" s="21">
        <f t="shared" si="14"/>
        <v>2024</v>
      </c>
      <c r="M12" s="21">
        <f t="shared" si="15"/>
        <v>2024</v>
      </c>
      <c r="N12" s="27"/>
      <c r="O12" s="4">
        <f t="shared" si="10"/>
        <v>92.26</v>
      </c>
      <c r="P12" s="5" cm="1">
        <f t="array" ref="P12"/>
        <v>146.24</v>
      </c>
      <c r="Q12" s="5">
        <f t="shared" si="3"/>
        <v>1754.88</v>
      </c>
      <c r="R12" s="30">
        <f t="shared" si="16"/>
        <v>5.695287655391728E-2</v>
      </c>
      <c r="S12" s="30">
        <f t="shared" si="12"/>
        <v>0.11701802627558833</v>
      </c>
      <c r="T12" s="5" cm="1">
        <f t="array" ref="T12"/>
        <v>114.27</v>
      </c>
      <c r="U12" s="5">
        <f t="shared" si="4"/>
        <v>1371.24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>
        <f t="shared" si="11"/>
        <v>5.0468836183121847E-2</v>
      </c>
      <c r="X12" t="str">
        <f t="shared" si="5"/>
        <v>AnticipatedSurcharge</v>
      </c>
    </row>
    <row r="13" spans="1:24" x14ac:dyDescent="0.25">
      <c r="A13" s="26" t="s">
        <v>46</v>
      </c>
      <c r="B13" s="27" t="s">
        <v>47</v>
      </c>
      <c r="C13" s="26" t="s">
        <v>48</v>
      </c>
      <c r="D13" s="27" t="s">
        <v>26</v>
      </c>
      <c r="E13" s="28">
        <v>1763108</v>
      </c>
      <c r="F13" s="3">
        <f t="shared" si="6"/>
        <v>71315.70150095853</v>
      </c>
      <c r="G13" s="29">
        <f t="shared" si="7"/>
        <v>4.2153934359572293E-2</v>
      </c>
      <c r="H13" s="3">
        <f t="shared" si="8"/>
        <v>131110.93958563171</v>
      </c>
      <c r="I13" s="30">
        <f t="shared" si="9"/>
        <v>8.0337730236071811E-2</v>
      </c>
      <c r="J13" s="31">
        <v>45292</v>
      </c>
      <c r="K13" s="20" t="str">
        <f t="shared" si="13"/>
        <v xml:space="preserve"> </v>
      </c>
      <c r="L13" s="21" t="str">
        <f t="shared" si="14"/>
        <v xml:space="preserve"> </v>
      </c>
      <c r="M13" s="21" t="str">
        <f t="shared" si="15"/>
        <v xml:space="preserve"> </v>
      </c>
      <c r="N13" s="27"/>
      <c r="O13" s="4">
        <f t="shared" si="10"/>
        <v>92.26</v>
      </c>
      <c r="P13" s="5" t="str" cm="1">
        <f t="array" ref="P13"/>
        <v xml:space="preserve"> </v>
      </c>
      <c r="Q13" s="5" t="str">
        <f t="shared" si="3"/>
        <v xml:space="preserve"> </v>
      </c>
      <c r="R13" s="30" t="str">
        <f t="shared" si="16"/>
        <v xml:space="preserve"> </v>
      </c>
      <c r="S13" s="30" t="str">
        <f t="shared" si="12"/>
        <v xml:space="preserve"> </v>
      </c>
      <c r="T13" s="5" t="str" cm="1">
        <f t="array" ref="T13"/>
        <v xml:space="preserve"> </v>
      </c>
      <c r="U13" s="5" t="str">
        <f t="shared" si="4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11"/>
        <v xml:space="preserve"> </v>
      </c>
      <c r="X13" t="str">
        <f t="shared" si="5"/>
        <v>Pending - FiledRev Req't</v>
      </c>
    </row>
    <row r="14" spans="1:24" x14ac:dyDescent="0.25">
      <c r="A14" s="26" t="s">
        <v>39</v>
      </c>
      <c r="B14" s="27" t="s">
        <v>42</v>
      </c>
      <c r="C14" s="26" t="s">
        <v>49</v>
      </c>
      <c r="D14" s="27" t="s">
        <v>31</v>
      </c>
      <c r="E14" s="28"/>
      <c r="F14" s="3">
        <f t="shared" si="6"/>
        <v>0</v>
      </c>
      <c r="G14" s="29" t="str">
        <f t="shared" si="7"/>
        <v xml:space="preserve"> </v>
      </c>
      <c r="H14" s="3">
        <f t="shared" si="8"/>
        <v>0</v>
      </c>
      <c r="I14" s="30">
        <f t="shared" si="9"/>
        <v>0</v>
      </c>
      <c r="J14" s="31"/>
      <c r="K14" s="20" t="str">
        <f t="shared" si="13"/>
        <v xml:space="preserve"> </v>
      </c>
      <c r="L14" s="21" t="str">
        <f t="shared" si="14"/>
        <v xml:space="preserve"> </v>
      </c>
      <c r="M14" s="21" t="str">
        <f t="shared" si="15"/>
        <v xml:space="preserve"> </v>
      </c>
      <c r="N14" s="27"/>
      <c r="O14" s="4">
        <f t="shared" si="10"/>
        <v>92.26</v>
      </c>
      <c r="P14" s="5" t="str" cm="1">
        <f t="array" ref="P14"/>
        <v xml:space="preserve"> </v>
      </c>
      <c r="Q14" s="5" t="str">
        <f t="shared" si="3"/>
        <v xml:space="preserve"> </v>
      </c>
      <c r="R14" s="30" t="str">
        <f t="shared" si="16"/>
        <v xml:space="preserve"> </v>
      </c>
      <c r="S14" s="30" t="str">
        <f t="shared" si="12"/>
        <v xml:space="preserve"> </v>
      </c>
      <c r="T14" s="5" t="str" cm="1">
        <f t="array" ref="T14"/>
        <v xml:space="preserve"> </v>
      </c>
      <c r="U14" s="5" t="str">
        <f t="shared" si="4"/>
        <v xml:space="preserve"> </v>
      </c>
      <c r="V14" s="30" t="str" cm="1">
        <f t="array" ref="V14">IFERROR(IF(F14=0," ",(T14-LOOKUP(2,1/($X$4:$X$50="ActiveRev Req't"),$T$4:$T$50))/LOOKUP(2,1/($X$4:$X$50="ActiveRev Req't"),$T$4:$T$50))," ")</f>
        <v xml:space="preserve"> </v>
      </c>
      <c r="W14" s="30" t="str">
        <f t="shared" si="11"/>
        <v xml:space="preserve"> </v>
      </c>
      <c r="X14" t="str">
        <f t="shared" si="5"/>
        <v>AnticipatedSurcharge</v>
      </c>
    </row>
    <row r="15" spans="1:24" x14ac:dyDescent="0.25">
      <c r="A15" s="26" t="s">
        <v>39</v>
      </c>
      <c r="B15" s="27" t="s">
        <v>42</v>
      </c>
      <c r="C15" s="26" t="s">
        <v>50</v>
      </c>
      <c r="D15" s="27" t="s">
        <v>31</v>
      </c>
      <c r="E15" s="28"/>
      <c r="F15" s="3">
        <f t="shared" si="6"/>
        <v>0</v>
      </c>
      <c r="G15" s="29" t="str">
        <f t="shared" si="7"/>
        <v xml:space="preserve"> </v>
      </c>
      <c r="H15" s="3">
        <f t="shared" si="8"/>
        <v>0</v>
      </c>
      <c r="I15" s="30">
        <f t="shared" si="9"/>
        <v>0</v>
      </c>
      <c r="J15" s="31"/>
      <c r="K15" s="20" t="str">
        <f t="shared" si="13"/>
        <v xml:space="preserve"> </v>
      </c>
      <c r="L15" s="21" t="str">
        <f t="shared" si="14"/>
        <v xml:space="preserve"> </v>
      </c>
      <c r="M15" s="21" t="str">
        <f t="shared" si="15"/>
        <v xml:space="preserve"> </v>
      </c>
      <c r="N15" s="27"/>
      <c r="O15" s="4">
        <f t="shared" si="10"/>
        <v>92.26</v>
      </c>
      <c r="P15" s="5" t="str" cm="1">
        <f t="array" ref="P15"/>
        <v xml:space="preserve"> </v>
      </c>
      <c r="Q15" s="5" t="str">
        <f t="shared" si="3"/>
        <v xml:space="preserve"> </v>
      </c>
      <c r="R15" s="30" t="str">
        <f t="shared" si="16"/>
        <v xml:space="preserve"> </v>
      </c>
      <c r="S15" s="30" t="str">
        <f t="shared" si="12"/>
        <v xml:space="preserve"> </v>
      </c>
      <c r="T15" s="5" t="str" cm="1">
        <f t="array" ref="T15"/>
        <v xml:space="preserve"> </v>
      </c>
      <c r="U15" s="5" t="str">
        <f t="shared" si="4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11"/>
        <v xml:space="preserve"> </v>
      </c>
      <c r="X15" t="str">
        <f t="shared" si="5"/>
        <v>AnticipatedSurcharge</v>
      </c>
    </row>
    <row r="16" spans="1:24" x14ac:dyDescent="0.25">
      <c r="A16" s="26" t="s">
        <v>39</v>
      </c>
      <c r="B16" s="27" t="s">
        <v>42</v>
      </c>
      <c r="C16" s="26" t="s">
        <v>51</v>
      </c>
      <c r="D16" s="27" t="s">
        <v>31</v>
      </c>
      <c r="E16" s="28"/>
      <c r="F16" s="3">
        <f t="shared" si="6"/>
        <v>0</v>
      </c>
      <c r="G16" s="29" t="str">
        <f t="shared" si="7"/>
        <v xml:space="preserve"> </v>
      </c>
      <c r="H16" s="3">
        <f t="shared" si="8"/>
        <v>0</v>
      </c>
      <c r="I16" s="30">
        <f t="shared" si="9"/>
        <v>0</v>
      </c>
      <c r="J16" s="31"/>
      <c r="K16" s="20" t="str">
        <f t="shared" si="13"/>
        <v>January</v>
      </c>
      <c r="L16" s="21">
        <f t="shared" si="14"/>
        <v>2025</v>
      </c>
      <c r="M16" s="21">
        <f t="shared" si="15"/>
        <v>2025</v>
      </c>
      <c r="N16" s="27"/>
      <c r="O16" s="4">
        <f t="shared" si="10"/>
        <v>92.26</v>
      </c>
      <c r="P16" s="5" cm="1">
        <f t="array" ref="P16"/>
        <v>154.05000000000001</v>
      </c>
      <c r="Q16" s="5">
        <f t="shared" si="3"/>
        <v>1848.6000000000001</v>
      </c>
      <c r="R16" s="30">
        <f t="shared" si="16"/>
        <v>0.11339982653946225</v>
      </c>
      <c r="S16" s="30">
        <f t="shared" si="12"/>
        <v>0.17667277726856115</v>
      </c>
      <c r="T16" s="5" cm="1">
        <f t="array" ref="T16"/>
        <v>120.13</v>
      </c>
      <c r="U16" s="5">
        <f t="shared" si="4"/>
        <v>1441.56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>
        <f t="shared" si="11"/>
        <v>0.10433903291046143</v>
      </c>
      <c r="X16" t="str">
        <f t="shared" si="5"/>
        <v>AnticipatedSurcharge</v>
      </c>
    </row>
    <row r="17" spans="1:24" x14ac:dyDescent="0.25">
      <c r="A17" s="26" t="s">
        <v>46</v>
      </c>
      <c r="B17" s="27" t="s">
        <v>47</v>
      </c>
      <c r="C17" s="26" t="s">
        <v>52</v>
      </c>
      <c r="D17" s="27" t="s">
        <v>26</v>
      </c>
      <c r="E17" s="28">
        <v>1909378</v>
      </c>
      <c r="F17" s="3">
        <f t="shared" si="6"/>
        <v>217585.70150095853</v>
      </c>
      <c r="G17" s="29">
        <f t="shared" si="7"/>
        <v>0.12861253813130644</v>
      </c>
      <c r="H17" s="3">
        <f t="shared" si="8"/>
        <v>277380.93958563171</v>
      </c>
      <c r="I17" s="30">
        <f t="shared" si="9"/>
        <v>0.16996411716281154</v>
      </c>
      <c r="J17" s="31">
        <v>45658</v>
      </c>
      <c r="K17" s="20" t="str">
        <f t="shared" si="13"/>
        <v xml:space="preserve"> </v>
      </c>
      <c r="L17" s="21" t="str">
        <f t="shared" si="14"/>
        <v xml:space="preserve"> </v>
      </c>
      <c r="M17" s="21" t="str">
        <f t="shared" si="15"/>
        <v xml:space="preserve"> </v>
      </c>
      <c r="N17" s="27"/>
      <c r="O17" s="4">
        <f t="shared" si="10"/>
        <v>92.26</v>
      </c>
      <c r="P17" s="5" t="str" cm="1">
        <f t="array" ref="P17"/>
        <v xml:space="preserve"> </v>
      </c>
      <c r="Q17" s="5" t="str">
        <f t="shared" si="3"/>
        <v xml:space="preserve"> </v>
      </c>
      <c r="R17" s="30" t="str">
        <f t="shared" si="16"/>
        <v xml:space="preserve"> </v>
      </c>
      <c r="S17" s="30" t="str">
        <f t="shared" si="12"/>
        <v xml:space="preserve"> </v>
      </c>
      <c r="T17" s="5" t="str" cm="1">
        <f t="array" ref="T17"/>
        <v xml:space="preserve"> </v>
      </c>
      <c r="U17" s="5" t="str">
        <f t="shared" si="4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11"/>
        <v xml:space="preserve"> </v>
      </c>
      <c r="X17" t="str">
        <f t="shared" si="5"/>
        <v>Pending - FiledRev Req't</v>
      </c>
    </row>
    <row r="18" spans="1:24" x14ac:dyDescent="0.25">
      <c r="A18" s="26" t="s">
        <v>39</v>
      </c>
      <c r="B18" s="27" t="s">
        <v>42</v>
      </c>
      <c r="C18" s="26" t="s">
        <v>36</v>
      </c>
      <c r="D18" s="27" t="s">
        <v>31</v>
      </c>
      <c r="E18" s="28"/>
      <c r="F18" s="3">
        <f t="shared" si="6"/>
        <v>0</v>
      </c>
      <c r="G18" s="29" t="str">
        <f t="shared" si="7"/>
        <v xml:space="preserve"> </v>
      </c>
      <c r="H18" s="3">
        <f t="shared" si="8"/>
        <v>0</v>
      </c>
      <c r="I18" s="30">
        <f t="shared" si="9"/>
        <v>0</v>
      </c>
      <c r="J18" s="31"/>
      <c r="K18" s="20" t="str">
        <f t="shared" si="13"/>
        <v>January</v>
      </c>
      <c r="L18" s="21">
        <f t="shared" si="14"/>
        <v>2026</v>
      </c>
      <c r="M18" s="21">
        <f t="shared" si="15"/>
        <v>2026</v>
      </c>
      <c r="N18" s="27"/>
      <c r="O18" s="4">
        <f t="shared" si="10"/>
        <v>92.26</v>
      </c>
      <c r="P18" s="5" cm="1">
        <f t="array" ref="P18"/>
        <v>160.53</v>
      </c>
      <c r="Q18" s="5">
        <f t="shared" si="3"/>
        <v>1926.3600000000001</v>
      </c>
      <c r="R18" s="30">
        <f t="shared" si="16"/>
        <v>0.16023417172593224</v>
      </c>
      <c r="S18" s="30">
        <f t="shared" si="12"/>
        <v>0.22616865261228244</v>
      </c>
      <c r="T18" s="5" cm="1">
        <f t="array" ref="T18"/>
        <v>124.98</v>
      </c>
      <c r="U18" s="5">
        <f t="shared" si="4"/>
        <v>1499.76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>
        <f t="shared" si="11"/>
        <v>0.14892443463872038</v>
      </c>
      <c r="X18" t="str">
        <f t="shared" si="5"/>
        <v>AnticipatedSurcharge</v>
      </c>
    </row>
    <row r="19" spans="1:24" x14ac:dyDescent="0.25">
      <c r="A19" s="26" t="s">
        <v>46</v>
      </c>
      <c r="B19" s="27" t="s">
        <v>47</v>
      </c>
      <c r="C19" s="26" t="s">
        <v>53</v>
      </c>
      <c r="D19" s="27" t="s">
        <v>26</v>
      </c>
      <c r="E19" s="28">
        <v>1973572.5703755089</v>
      </c>
      <c r="F19" s="3">
        <f t="shared" si="6"/>
        <v>281780.27187646739</v>
      </c>
      <c r="G19" s="29">
        <f t="shared" si="7"/>
        <v>0.16655724944868405</v>
      </c>
      <c r="H19" s="3">
        <f t="shared" si="8"/>
        <v>341575.50996114057</v>
      </c>
      <c r="I19" s="30">
        <f t="shared" si="9"/>
        <v>0.20929909633195887</v>
      </c>
      <c r="J19" s="31">
        <v>46023</v>
      </c>
      <c r="K19" s="20" t="str">
        <f t="shared" si="13"/>
        <v xml:space="preserve"> </v>
      </c>
      <c r="L19" s="21" t="str">
        <f t="shared" si="14"/>
        <v xml:space="preserve"> </v>
      </c>
      <c r="M19" s="21" t="str">
        <f t="shared" si="15"/>
        <v xml:space="preserve"> </v>
      </c>
      <c r="N19" s="27"/>
      <c r="O19" s="4">
        <f t="shared" si="10"/>
        <v>92.26</v>
      </c>
      <c r="P19" s="5" t="str" cm="1">
        <f t="array" ref="P19"/>
        <v xml:space="preserve"> </v>
      </c>
      <c r="Q19" s="5" t="str">
        <f t="shared" si="3"/>
        <v xml:space="preserve"> </v>
      </c>
      <c r="R19" s="30" t="str">
        <f t="shared" si="16"/>
        <v xml:space="preserve"> </v>
      </c>
      <c r="S19" s="30" t="str">
        <f t="shared" si="12"/>
        <v xml:space="preserve"> </v>
      </c>
      <c r="T19" s="5" t="str" cm="1">
        <f t="array" ref="T19"/>
        <v xml:space="preserve"> </v>
      </c>
      <c r="U19" s="5" t="str">
        <f t="shared" si="4"/>
        <v xml:space="preserve"> </v>
      </c>
      <c r="V19" s="30" t="str" cm="1">
        <f t="array" ref="V19">IFERROR(IF(F19=0," ",(T19-LOOKUP(2,1/($X$4:$X$50="ActiveRev Req't"),$T$4:$T$50))/LOOKUP(2,1/($X$4:$X$50="ActiveRev Req't"),$T$4:$T$50))," ")</f>
        <v xml:space="preserve"> </v>
      </c>
      <c r="W19" s="30" t="str">
        <f t="shared" si="11"/>
        <v xml:space="preserve"> </v>
      </c>
      <c r="X19" t="str">
        <f t="shared" si="5"/>
        <v>Pending - FiledRev Req't</v>
      </c>
    </row>
    <row r="20" spans="1:24" x14ac:dyDescent="0.25">
      <c r="A20" s="26" t="s">
        <v>39</v>
      </c>
      <c r="B20" s="27" t="s">
        <v>42</v>
      </c>
      <c r="C20" s="26" t="s">
        <v>36</v>
      </c>
      <c r="D20" s="27" t="s">
        <v>31</v>
      </c>
      <c r="E20" s="28"/>
      <c r="F20" s="3">
        <f t="shared" si="6"/>
        <v>0</v>
      </c>
      <c r="G20" s="29" t="str">
        <f t="shared" si="7"/>
        <v xml:space="preserve"> </v>
      </c>
      <c r="H20" s="3">
        <f t="shared" si="8"/>
        <v>0</v>
      </c>
      <c r="I20" s="30">
        <f t="shared" si="9"/>
        <v>0</v>
      </c>
      <c r="J20" s="31"/>
      <c r="K20" s="20" t="str">
        <f t="shared" ref="K20:K50" si="17">IF(J20=0," ",IF(DAY(J20)&lt;=14,TEXT(J20,"mmmm"),TEXT(EOMONTH(J20,1),"mmmm")))</f>
        <v xml:space="preserve"> </v>
      </c>
      <c r="L20" s="21" t="str">
        <f t="shared" ref="L20:L50" si="18">IF(J20=0," ",YEAR(J20))</f>
        <v xml:space="preserve"> </v>
      </c>
      <c r="M20" s="21" t="str">
        <f t="shared" ref="M20:M50" si="19">IF(J20=0," ",IF(AND(MONTH(J20)=12,K20="January"),YEAR(J20)+1,YEAR(J20)))</f>
        <v xml:space="preserve"> </v>
      </c>
      <c r="N20" s="27"/>
      <c r="O20" s="4">
        <f t="shared" si="10"/>
        <v>92.26</v>
      </c>
      <c r="P20" s="5" t="str" cm="1">
        <f t="array" ref="P20"/>
        <v xml:space="preserve"> </v>
      </c>
      <c r="Q20" s="5" t="str">
        <f t="shared" si="3"/>
        <v xml:space="preserve"> </v>
      </c>
      <c r="R20" s="30" t="str">
        <f t="shared" si="16"/>
        <v xml:space="preserve"> </v>
      </c>
      <c r="S20" s="30" t="str">
        <f t="shared" si="12"/>
        <v xml:space="preserve"> </v>
      </c>
      <c r="T20" s="5" t="str" cm="1">
        <f t="array" ref="T20"/>
        <v xml:space="preserve"> </v>
      </c>
      <c r="U20" s="5" t="str">
        <f t="shared" si="4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11"/>
        <v xml:space="preserve"> </v>
      </c>
      <c r="X20" t="str">
        <f t="shared" si="5"/>
        <v>AnticipatedSurcharge</v>
      </c>
    </row>
    <row r="21" spans="1:24" x14ac:dyDescent="0.25">
      <c r="A21" s="26"/>
      <c r="B21" s="27"/>
      <c r="C21" s="26"/>
      <c r="D21" s="27"/>
      <c r="E21" s="28"/>
      <c r="F21" s="3">
        <f t="shared" si="6"/>
        <v>0</v>
      </c>
      <c r="G21" s="29" t="str">
        <f t="shared" si="7"/>
        <v xml:space="preserve"> </v>
      </c>
      <c r="H21" s="3">
        <f t="shared" si="8"/>
        <v>0</v>
      </c>
      <c r="I21" s="30">
        <f t="shared" si="9"/>
        <v>0</v>
      </c>
      <c r="J21" s="31"/>
      <c r="K21" s="20" t="str">
        <f t="shared" si="17"/>
        <v xml:space="preserve"> </v>
      </c>
      <c r="L21" s="21" t="str">
        <f t="shared" si="18"/>
        <v xml:space="preserve"> </v>
      </c>
      <c r="M21" s="21" t="str">
        <f t="shared" si="19"/>
        <v xml:space="preserve"> </v>
      </c>
      <c r="N21" s="27"/>
      <c r="O21" s="4" t="str">
        <f t="shared" si="10"/>
        <v xml:space="preserve"> </v>
      </c>
      <c r="P21" s="5" t="str" cm="1">
        <f t="array" ref="P21"/>
        <v xml:space="preserve"> </v>
      </c>
      <c r="Q21" s="5" t="str">
        <f t="shared" si="3"/>
        <v xml:space="preserve"> </v>
      </c>
      <c r="R21" s="30" t="str">
        <f t="shared" si="16"/>
        <v xml:space="preserve"> </v>
      </c>
      <c r="S21" s="30" t="str">
        <f t="shared" si="12"/>
        <v xml:space="preserve"> </v>
      </c>
      <c r="T21" s="5" t="str" cm="1">
        <f t="array" ref="T21"/>
        <v xml:space="preserve"> </v>
      </c>
      <c r="U21" s="5" t="str">
        <f t="shared" si="4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11"/>
        <v xml:space="preserve"> </v>
      </c>
      <c r="X21" t="str">
        <f t="shared" si="5"/>
        <v/>
      </c>
    </row>
    <row r="22" spans="1:24" x14ac:dyDescent="0.25">
      <c r="A22" s="26"/>
      <c r="B22" s="27"/>
      <c r="C22" s="26"/>
      <c r="D22" s="27"/>
      <c r="E22" s="28"/>
      <c r="F22" s="3">
        <f t="shared" si="6"/>
        <v>0</v>
      </c>
      <c r="G22" s="29" t="str">
        <f t="shared" si="7"/>
        <v xml:space="preserve"> </v>
      </c>
      <c r="H22" s="3">
        <f t="shared" si="8"/>
        <v>0</v>
      </c>
      <c r="I22" s="30">
        <f t="shared" si="9"/>
        <v>0</v>
      </c>
      <c r="J22" s="31"/>
      <c r="K22" s="20" t="str">
        <f t="shared" si="17"/>
        <v xml:space="preserve"> </v>
      </c>
      <c r="L22" s="21" t="str">
        <f t="shared" si="18"/>
        <v xml:space="preserve"> </v>
      </c>
      <c r="M22" s="21" t="str">
        <f t="shared" si="19"/>
        <v xml:space="preserve"> </v>
      </c>
      <c r="N22" s="27"/>
      <c r="O22" s="4" t="str">
        <f t="shared" si="10"/>
        <v xml:space="preserve"> </v>
      </c>
      <c r="P22" s="5" t="str" cm="1">
        <f t="array" ref="P22"/>
        <v xml:space="preserve"> </v>
      </c>
      <c r="Q22" s="5" t="str">
        <f t="shared" si="3"/>
        <v xml:space="preserve"> </v>
      </c>
      <c r="R22" s="30" t="str">
        <f t="shared" si="16"/>
        <v xml:space="preserve"> </v>
      </c>
      <c r="S22" s="30" t="str">
        <f t="shared" si="12"/>
        <v xml:space="preserve"> </v>
      </c>
      <c r="T22" s="5" t="str" cm="1">
        <f t="array" ref="T22"/>
        <v xml:space="preserve"> </v>
      </c>
      <c r="U22" s="5" t="str">
        <f t="shared" si="4"/>
        <v xml:space="preserve"> </v>
      </c>
      <c r="V22" s="30" t="str" cm="1">
        <f t="array" ref="V22">IFERROR(IF(F22=0," ",(T22-LOOKUP(2,1/($X$4:$X$50="ActiveRev Req't"),$T$4:$T$50))/LOOKUP(2,1/($X$4:$X$50="ActiveRev Req't"),$T$4:$T$50))," ")</f>
        <v xml:space="preserve"> </v>
      </c>
      <c r="W22" s="30" t="str">
        <f t="shared" si="11"/>
        <v xml:space="preserve"> </v>
      </c>
      <c r="X22" t="str">
        <f t="shared" si="5"/>
        <v/>
      </c>
    </row>
    <row r="23" spans="1:24" x14ac:dyDescent="0.25">
      <c r="A23" s="26"/>
      <c r="B23" s="27"/>
      <c r="C23" s="26"/>
      <c r="D23" s="27"/>
      <c r="E23" s="28"/>
      <c r="F23" s="3">
        <f t="shared" si="6"/>
        <v>0</v>
      </c>
      <c r="G23" s="29" t="str">
        <f t="shared" si="7"/>
        <v xml:space="preserve"> </v>
      </c>
      <c r="H23" s="3">
        <f t="shared" si="8"/>
        <v>0</v>
      </c>
      <c r="I23" s="30">
        <f t="shared" si="9"/>
        <v>0</v>
      </c>
      <c r="J23" s="31"/>
      <c r="K23" s="20" t="str">
        <f t="shared" si="17"/>
        <v xml:space="preserve"> </v>
      </c>
      <c r="L23" s="21" t="str">
        <f t="shared" si="18"/>
        <v xml:space="preserve"> </v>
      </c>
      <c r="M23" s="21" t="str">
        <f t="shared" si="19"/>
        <v xml:space="preserve"> </v>
      </c>
      <c r="N23" s="27"/>
      <c r="O23" s="4" t="str">
        <f t="shared" si="10"/>
        <v xml:space="preserve"> </v>
      </c>
      <c r="P23" s="5" t="str" cm="1">
        <f t="array" ref="P23"/>
        <v xml:space="preserve"> </v>
      </c>
      <c r="Q23" s="5" t="str">
        <f t="shared" si="3"/>
        <v xml:space="preserve"> </v>
      </c>
      <c r="R23" s="30" t="str">
        <f t="shared" si="16"/>
        <v xml:space="preserve"> </v>
      </c>
      <c r="S23" s="30" t="str">
        <f t="shared" si="12"/>
        <v xml:space="preserve"> </v>
      </c>
      <c r="T23" s="5" t="str" cm="1">
        <f t="array" ref="T23"/>
        <v xml:space="preserve"> </v>
      </c>
      <c r="U23" s="5" t="str">
        <f t="shared" si="4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11"/>
        <v xml:space="preserve"> </v>
      </c>
      <c r="X23" t="str">
        <f t="shared" si="5"/>
        <v/>
      </c>
    </row>
    <row r="24" spans="1:24" x14ac:dyDescent="0.25">
      <c r="A24" s="26"/>
      <c r="B24" s="27"/>
      <c r="C24" s="26"/>
      <c r="D24" s="27"/>
      <c r="E24" s="28"/>
      <c r="F24" s="3">
        <f t="shared" si="6"/>
        <v>0</v>
      </c>
      <c r="G24" s="29" t="str">
        <f t="shared" si="7"/>
        <v xml:space="preserve"> </v>
      </c>
      <c r="H24" s="3">
        <f t="shared" si="8"/>
        <v>0</v>
      </c>
      <c r="I24" s="30">
        <f t="shared" si="9"/>
        <v>0</v>
      </c>
      <c r="J24" s="31"/>
      <c r="K24" s="20" t="str">
        <f t="shared" si="17"/>
        <v xml:space="preserve"> </v>
      </c>
      <c r="L24" s="21" t="str">
        <f t="shared" si="18"/>
        <v xml:space="preserve"> </v>
      </c>
      <c r="M24" s="21" t="str">
        <f t="shared" si="19"/>
        <v xml:space="preserve"> </v>
      </c>
      <c r="N24" s="27"/>
      <c r="O24" s="4" t="str">
        <f t="shared" si="10"/>
        <v xml:space="preserve"> </v>
      </c>
      <c r="P24" s="5" t="str" cm="1">
        <f t="array" ref="P24"/>
        <v xml:space="preserve"> </v>
      </c>
      <c r="Q24" s="5" t="str">
        <f t="shared" si="3"/>
        <v xml:space="preserve"> </v>
      </c>
      <c r="R24" s="30" t="str">
        <f t="shared" si="16"/>
        <v xml:space="preserve"> </v>
      </c>
      <c r="S24" s="30" t="str">
        <f t="shared" si="12"/>
        <v xml:space="preserve"> </v>
      </c>
      <c r="T24" s="5" t="str" cm="1">
        <f t="array" ref="T24"/>
        <v xml:space="preserve"> </v>
      </c>
      <c r="U24" s="5" t="str">
        <f t="shared" si="4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11"/>
        <v xml:space="preserve"> </v>
      </c>
      <c r="X24" t="str">
        <f t="shared" si="5"/>
        <v/>
      </c>
    </row>
    <row r="25" spans="1:24" x14ac:dyDescent="0.25">
      <c r="A25" s="26"/>
      <c r="B25" s="26"/>
      <c r="C25" s="26"/>
      <c r="D25" s="27"/>
      <c r="E25" s="28"/>
      <c r="F25" s="3">
        <f t="shared" si="6"/>
        <v>0</v>
      </c>
      <c r="G25" s="29" t="str">
        <f t="shared" si="7"/>
        <v xml:space="preserve"> </v>
      </c>
      <c r="H25" s="3">
        <f t="shared" si="8"/>
        <v>0</v>
      </c>
      <c r="I25" s="30">
        <f t="shared" si="9"/>
        <v>0</v>
      </c>
      <c r="J25" s="27"/>
      <c r="K25" s="20" t="str">
        <f t="shared" si="17"/>
        <v xml:space="preserve"> </v>
      </c>
      <c r="L25" s="21" t="str">
        <f t="shared" si="18"/>
        <v xml:space="preserve"> </v>
      </c>
      <c r="M25" s="21" t="str">
        <f t="shared" si="19"/>
        <v xml:space="preserve"> </v>
      </c>
      <c r="N25" s="27"/>
      <c r="O25" s="4" t="str">
        <f t="shared" si="10"/>
        <v xml:space="preserve"> </v>
      </c>
      <c r="P25" s="5" t="str" cm="1">
        <f t="array" ref="P25"/>
        <v xml:space="preserve"> </v>
      </c>
      <c r="Q25" s="5" t="str">
        <f t="shared" si="3"/>
        <v xml:space="preserve"> </v>
      </c>
      <c r="R25" s="30" t="str">
        <f t="shared" si="16"/>
        <v xml:space="preserve"> </v>
      </c>
      <c r="S25" s="30" t="str">
        <f t="shared" si="12"/>
        <v xml:space="preserve"> </v>
      </c>
      <c r="T25" s="5" t="str" cm="1">
        <f t="array" ref="T25"/>
        <v xml:space="preserve"> </v>
      </c>
      <c r="U25" s="5" t="str">
        <f t="shared" si="4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11"/>
        <v xml:space="preserve"> </v>
      </c>
      <c r="X25" t="str">
        <f t="shared" si="5"/>
        <v/>
      </c>
    </row>
    <row r="26" spans="1:24" x14ac:dyDescent="0.25">
      <c r="A26" s="26"/>
      <c r="B26" s="26"/>
      <c r="C26" s="26"/>
      <c r="D26" s="27"/>
      <c r="E26" s="28"/>
      <c r="F26" s="3">
        <f t="shared" si="6"/>
        <v>0</v>
      </c>
      <c r="G26" s="29" t="str">
        <f t="shared" si="7"/>
        <v xml:space="preserve"> </v>
      </c>
      <c r="H26" s="3">
        <f t="shared" si="8"/>
        <v>0</v>
      </c>
      <c r="I26" s="30">
        <f t="shared" si="9"/>
        <v>0</v>
      </c>
      <c r="J26" s="27"/>
      <c r="K26" s="20" t="str">
        <f t="shared" si="17"/>
        <v xml:space="preserve"> </v>
      </c>
      <c r="L26" s="21" t="str">
        <f t="shared" si="18"/>
        <v xml:space="preserve"> </v>
      </c>
      <c r="M26" s="21" t="str">
        <f t="shared" si="19"/>
        <v xml:space="preserve"> </v>
      </c>
      <c r="N26" s="27"/>
      <c r="O26" s="4" t="str">
        <f t="shared" si="10"/>
        <v xml:space="preserve"> </v>
      </c>
      <c r="P26" s="5" t="str" cm="1">
        <f t="array" ref="P26"/>
        <v xml:space="preserve"> </v>
      </c>
      <c r="Q26" s="5" t="str">
        <f t="shared" si="3"/>
        <v xml:space="preserve"> </v>
      </c>
      <c r="R26" s="30" t="str">
        <f t="shared" si="16"/>
        <v xml:space="preserve"> </v>
      </c>
      <c r="S26" s="30" t="str">
        <f t="shared" si="12"/>
        <v xml:space="preserve"> </v>
      </c>
      <c r="T26" s="5" t="str" cm="1">
        <f t="array" ref="T26"/>
        <v xml:space="preserve"> </v>
      </c>
      <c r="U26" s="5" t="str">
        <f t="shared" si="4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11"/>
        <v xml:space="preserve"> </v>
      </c>
      <c r="X26" t="str">
        <f t="shared" si="5"/>
        <v/>
      </c>
    </row>
    <row r="27" spans="1:24" x14ac:dyDescent="0.25">
      <c r="A27" s="26"/>
      <c r="B27" s="26"/>
      <c r="C27" s="26"/>
      <c r="D27" s="27"/>
      <c r="E27" s="28"/>
      <c r="F27" s="3">
        <f t="shared" si="6"/>
        <v>0</v>
      </c>
      <c r="G27" s="29" t="str">
        <f t="shared" si="7"/>
        <v xml:space="preserve"> </v>
      </c>
      <c r="H27" s="3">
        <f t="shared" si="8"/>
        <v>0</v>
      </c>
      <c r="I27" s="30">
        <f t="shared" si="9"/>
        <v>0</v>
      </c>
      <c r="J27" s="27"/>
      <c r="K27" s="20" t="str">
        <f t="shared" si="17"/>
        <v xml:space="preserve"> </v>
      </c>
      <c r="L27" s="21" t="str">
        <f t="shared" si="18"/>
        <v xml:space="preserve"> </v>
      </c>
      <c r="M27" s="21" t="str">
        <f t="shared" si="19"/>
        <v xml:space="preserve"> </v>
      </c>
      <c r="N27" s="27"/>
      <c r="O27" s="4" t="str">
        <f t="shared" si="10"/>
        <v xml:space="preserve"> </v>
      </c>
      <c r="P27" s="5" t="str" cm="1">
        <f t="array" ref="P27"/>
        <v xml:space="preserve"> </v>
      </c>
      <c r="Q27" s="5" t="str">
        <f t="shared" si="3"/>
        <v xml:space="preserve"> </v>
      </c>
      <c r="R27" s="30" t="str">
        <f t="shared" si="16"/>
        <v xml:space="preserve"> </v>
      </c>
      <c r="S27" s="30" t="str">
        <f t="shared" si="12"/>
        <v xml:space="preserve"> </v>
      </c>
      <c r="T27" s="5" t="str" cm="1">
        <f t="array" ref="T27"/>
        <v xml:space="preserve"> </v>
      </c>
      <c r="U27" s="5" t="str">
        <f t="shared" si="4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11"/>
        <v xml:space="preserve"> </v>
      </c>
      <c r="X27" t="str">
        <f t="shared" si="5"/>
        <v/>
      </c>
    </row>
    <row r="28" spans="1:24" x14ac:dyDescent="0.25">
      <c r="A28" s="26"/>
      <c r="B28" s="26"/>
      <c r="C28" s="26"/>
      <c r="D28" s="27"/>
      <c r="E28" s="28"/>
      <c r="F28" s="3">
        <f t="shared" si="6"/>
        <v>0</v>
      </c>
      <c r="G28" s="29" t="str">
        <f t="shared" si="7"/>
        <v xml:space="preserve"> </v>
      </c>
      <c r="H28" s="3">
        <f t="shared" si="8"/>
        <v>0</v>
      </c>
      <c r="I28" s="30">
        <f t="shared" si="9"/>
        <v>0</v>
      </c>
      <c r="J28" s="27"/>
      <c r="K28" s="20" t="str">
        <f t="shared" si="17"/>
        <v xml:space="preserve"> </v>
      </c>
      <c r="L28" s="21" t="str">
        <f t="shared" si="18"/>
        <v xml:space="preserve"> </v>
      </c>
      <c r="M28" s="21" t="str">
        <f t="shared" si="19"/>
        <v xml:space="preserve"> </v>
      </c>
      <c r="N28" s="27"/>
      <c r="O28" s="4" t="str">
        <f t="shared" si="10"/>
        <v xml:space="preserve"> </v>
      </c>
      <c r="P28" s="5" t="str" cm="1">
        <f t="array" ref="P28"/>
        <v xml:space="preserve"> </v>
      </c>
      <c r="Q28" s="5" t="str">
        <f t="shared" si="3"/>
        <v xml:space="preserve"> </v>
      </c>
      <c r="R28" s="30" t="str">
        <f t="shared" si="16"/>
        <v xml:space="preserve"> </v>
      </c>
      <c r="S28" s="30" t="str">
        <f t="shared" si="12"/>
        <v xml:space="preserve"> </v>
      </c>
      <c r="T28" s="5" t="str" cm="1">
        <f t="array" ref="T28"/>
        <v xml:space="preserve"> </v>
      </c>
      <c r="U28" s="5" t="str">
        <f t="shared" si="4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11"/>
        <v xml:space="preserve"> </v>
      </c>
      <c r="X28" t="str">
        <f t="shared" si="5"/>
        <v/>
      </c>
    </row>
    <row r="29" spans="1:24" x14ac:dyDescent="0.25">
      <c r="A29" s="26"/>
      <c r="B29" s="26"/>
      <c r="C29" s="26"/>
      <c r="D29" s="27"/>
      <c r="E29" s="28"/>
      <c r="F29" s="3">
        <f t="shared" si="6"/>
        <v>0</v>
      </c>
      <c r="G29" s="29" t="str">
        <f t="shared" si="7"/>
        <v xml:space="preserve"> </v>
      </c>
      <c r="H29" s="3">
        <f t="shared" si="8"/>
        <v>0</v>
      </c>
      <c r="I29" s="30">
        <f t="shared" si="9"/>
        <v>0</v>
      </c>
      <c r="J29" s="27"/>
      <c r="K29" s="20" t="str">
        <f t="shared" si="17"/>
        <v xml:space="preserve"> </v>
      </c>
      <c r="L29" s="21" t="str">
        <f t="shared" si="18"/>
        <v xml:space="preserve"> </v>
      </c>
      <c r="M29" s="21" t="str">
        <f t="shared" si="19"/>
        <v xml:space="preserve"> </v>
      </c>
      <c r="N29" s="27"/>
      <c r="O29" s="4" t="str">
        <f t="shared" si="10"/>
        <v xml:space="preserve"> </v>
      </c>
      <c r="P29" s="5" t="str" cm="1">
        <f t="array" ref="P29"/>
        <v xml:space="preserve"> </v>
      </c>
      <c r="Q29" s="5" t="str">
        <f t="shared" si="3"/>
        <v xml:space="preserve"> </v>
      </c>
      <c r="R29" s="30" t="str">
        <f t="shared" si="16"/>
        <v xml:space="preserve"> </v>
      </c>
      <c r="S29" s="30" t="str">
        <f t="shared" si="12"/>
        <v xml:space="preserve"> </v>
      </c>
      <c r="T29" s="5" t="str" cm="1">
        <f t="array" ref="T29"/>
        <v xml:space="preserve"> </v>
      </c>
      <c r="U29" s="5" t="str">
        <f t="shared" si="4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11"/>
        <v xml:space="preserve"> </v>
      </c>
      <c r="X29" t="str">
        <f t="shared" si="5"/>
        <v/>
      </c>
    </row>
    <row r="30" spans="1:24" x14ac:dyDescent="0.25">
      <c r="A30" s="26"/>
      <c r="B30" s="26"/>
      <c r="C30" s="26"/>
      <c r="D30" s="27"/>
      <c r="E30" s="28"/>
      <c r="F30" s="3">
        <f t="shared" si="6"/>
        <v>0</v>
      </c>
      <c r="G30" s="29" t="str">
        <f t="shared" si="7"/>
        <v xml:space="preserve"> </v>
      </c>
      <c r="H30" s="3">
        <f t="shared" si="8"/>
        <v>0</v>
      </c>
      <c r="I30" s="30">
        <f t="shared" si="9"/>
        <v>0</v>
      </c>
      <c r="J30" s="27"/>
      <c r="K30" s="20" t="str">
        <f t="shared" si="17"/>
        <v xml:space="preserve"> </v>
      </c>
      <c r="L30" s="21" t="str">
        <f t="shared" si="18"/>
        <v xml:space="preserve"> </v>
      </c>
      <c r="M30" s="21" t="str">
        <f t="shared" si="19"/>
        <v xml:space="preserve"> </v>
      </c>
      <c r="N30" s="27"/>
      <c r="O30" s="4" t="str">
        <f t="shared" si="10"/>
        <v xml:space="preserve"> </v>
      </c>
      <c r="P30" s="5" t="str" cm="1">
        <f t="array" ref="P30"/>
        <v xml:space="preserve"> </v>
      </c>
      <c r="Q30" s="5" t="str">
        <f t="shared" si="3"/>
        <v xml:space="preserve"> </v>
      </c>
      <c r="R30" s="30" t="str">
        <f t="shared" si="16"/>
        <v xml:space="preserve"> </v>
      </c>
      <c r="S30" s="30" t="str">
        <f t="shared" si="12"/>
        <v xml:space="preserve"> </v>
      </c>
      <c r="T30" s="5" t="str" cm="1">
        <f t="array" ref="T30"/>
        <v xml:space="preserve"> </v>
      </c>
      <c r="U30" s="5" t="str">
        <f t="shared" si="4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11"/>
        <v xml:space="preserve"> </v>
      </c>
      <c r="X30" t="str">
        <f t="shared" si="5"/>
        <v/>
      </c>
    </row>
    <row r="31" spans="1:24" x14ac:dyDescent="0.25">
      <c r="A31" s="26"/>
      <c r="B31" s="26"/>
      <c r="C31" s="26"/>
      <c r="D31" s="27"/>
      <c r="E31" s="28"/>
      <c r="F31" s="3">
        <f t="shared" si="6"/>
        <v>0</v>
      </c>
      <c r="G31" s="29" t="str">
        <f t="shared" si="7"/>
        <v xml:space="preserve"> </v>
      </c>
      <c r="H31" s="3">
        <f t="shared" si="8"/>
        <v>0</v>
      </c>
      <c r="I31" s="30">
        <f t="shared" si="9"/>
        <v>0</v>
      </c>
      <c r="J31" s="27"/>
      <c r="K31" s="20" t="str">
        <f t="shared" si="17"/>
        <v xml:space="preserve"> </v>
      </c>
      <c r="L31" s="21" t="str">
        <f t="shared" si="18"/>
        <v xml:space="preserve"> </v>
      </c>
      <c r="M31" s="21" t="str">
        <f t="shared" si="19"/>
        <v xml:space="preserve"> </v>
      </c>
      <c r="N31" s="27"/>
      <c r="O31" s="4" t="str">
        <f t="shared" si="10"/>
        <v xml:space="preserve"> </v>
      </c>
      <c r="P31" s="5" t="str" cm="1">
        <f t="array" ref="P31"/>
        <v xml:space="preserve"> </v>
      </c>
      <c r="Q31" s="5" t="str">
        <f t="shared" si="3"/>
        <v xml:space="preserve"> </v>
      </c>
      <c r="R31" s="30" t="str">
        <f t="shared" si="16"/>
        <v xml:space="preserve"> </v>
      </c>
      <c r="S31" s="30" t="str">
        <f t="shared" si="12"/>
        <v xml:space="preserve"> </v>
      </c>
      <c r="T31" s="5" t="str" cm="1">
        <f t="array" ref="T31"/>
        <v xml:space="preserve"> </v>
      </c>
      <c r="U31" s="5" t="str">
        <f t="shared" si="4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11"/>
        <v xml:space="preserve"> </v>
      </c>
      <c r="X31" t="str">
        <f t="shared" si="5"/>
        <v/>
      </c>
    </row>
    <row r="32" spans="1:24" x14ac:dyDescent="0.25">
      <c r="A32" s="26"/>
      <c r="B32" s="26"/>
      <c r="C32" s="26"/>
      <c r="D32" s="27"/>
      <c r="E32" s="28"/>
      <c r="F32" s="3">
        <f t="shared" si="6"/>
        <v>0</v>
      </c>
      <c r="G32" s="29" t="str">
        <f t="shared" si="7"/>
        <v xml:space="preserve"> </v>
      </c>
      <c r="H32" s="3">
        <f t="shared" si="8"/>
        <v>0</v>
      </c>
      <c r="I32" s="30">
        <f t="shared" si="9"/>
        <v>0</v>
      </c>
      <c r="J32" s="27"/>
      <c r="K32" s="20" t="str">
        <f t="shared" si="17"/>
        <v xml:space="preserve"> </v>
      </c>
      <c r="L32" s="21" t="str">
        <f t="shared" si="18"/>
        <v xml:space="preserve"> </v>
      </c>
      <c r="M32" s="21" t="str">
        <f t="shared" si="19"/>
        <v xml:space="preserve"> </v>
      </c>
      <c r="N32" s="27"/>
      <c r="O32" s="4" t="str">
        <f t="shared" si="10"/>
        <v xml:space="preserve"> </v>
      </c>
      <c r="P32" s="5" t="str" cm="1">
        <f t="array" ref="P32"/>
        <v xml:space="preserve"> </v>
      </c>
      <c r="Q32" s="5" t="str">
        <f t="shared" si="3"/>
        <v xml:space="preserve"> </v>
      </c>
      <c r="R32" s="30" t="str">
        <f t="shared" si="16"/>
        <v xml:space="preserve"> </v>
      </c>
      <c r="S32" s="30" t="str">
        <f t="shared" si="12"/>
        <v xml:space="preserve"> </v>
      </c>
      <c r="T32" s="5" t="str" cm="1">
        <f t="array" ref="T32"/>
        <v xml:space="preserve"> </v>
      </c>
      <c r="U32" s="5" t="str">
        <f t="shared" si="4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11"/>
        <v xml:space="preserve"> </v>
      </c>
      <c r="X32" t="str">
        <f t="shared" si="5"/>
        <v/>
      </c>
    </row>
    <row r="33" spans="1:24" x14ac:dyDescent="0.25">
      <c r="A33" s="26"/>
      <c r="B33" s="26"/>
      <c r="C33" s="26"/>
      <c r="D33" s="27"/>
      <c r="E33" s="28"/>
      <c r="F33" s="3">
        <f t="shared" si="6"/>
        <v>0</v>
      </c>
      <c r="G33" s="29" t="str">
        <f t="shared" si="7"/>
        <v xml:space="preserve"> </v>
      </c>
      <c r="H33" s="3">
        <f t="shared" si="8"/>
        <v>0</v>
      </c>
      <c r="I33" s="30">
        <f t="shared" si="9"/>
        <v>0</v>
      </c>
      <c r="J33" s="27"/>
      <c r="K33" s="20" t="str">
        <f t="shared" si="17"/>
        <v xml:space="preserve"> </v>
      </c>
      <c r="L33" s="21" t="str">
        <f t="shared" si="18"/>
        <v xml:space="preserve"> </v>
      </c>
      <c r="M33" s="21" t="str">
        <f t="shared" si="19"/>
        <v xml:space="preserve"> </v>
      </c>
      <c r="N33" s="27"/>
      <c r="O33" s="4" t="str">
        <f t="shared" si="10"/>
        <v xml:space="preserve"> </v>
      </c>
      <c r="P33" s="5" t="str" cm="1">
        <f t="array" ref="P33"/>
        <v xml:space="preserve"> </v>
      </c>
      <c r="Q33" s="5" t="str">
        <f t="shared" si="3"/>
        <v xml:space="preserve"> </v>
      </c>
      <c r="R33" s="30" t="str">
        <f t="shared" si="16"/>
        <v xml:space="preserve"> </v>
      </c>
      <c r="S33" s="30" t="str">
        <f t="shared" si="12"/>
        <v xml:space="preserve"> </v>
      </c>
      <c r="T33" s="5" t="str" cm="1">
        <f t="array" ref="T33"/>
        <v xml:space="preserve"> </v>
      </c>
      <c r="U33" s="5" t="str">
        <f t="shared" si="4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11"/>
        <v xml:space="preserve"> </v>
      </c>
      <c r="X33" t="str">
        <f t="shared" si="5"/>
        <v/>
      </c>
    </row>
    <row r="34" spans="1:24" x14ac:dyDescent="0.25">
      <c r="A34" s="26"/>
      <c r="B34" s="26"/>
      <c r="C34" s="26"/>
      <c r="D34" s="27"/>
      <c r="E34" s="28"/>
      <c r="F34" s="3">
        <f t="shared" si="6"/>
        <v>0</v>
      </c>
      <c r="G34" s="29" t="str">
        <f t="shared" si="7"/>
        <v xml:space="preserve"> </v>
      </c>
      <c r="H34" s="3">
        <f t="shared" si="8"/>
        <v>0</v>
      </c>
      <c r="I34" s="30">
        <f t="shared" si="9"/>
        <v>0</v>
      </c>
      <c r="J34" s="27"/>
      <c r="K34" s="20" t="str">
        <f t="shared" si="17"/>
        <v xml:space="preserve"> </v>
      </c>
      <c r="L34" s="21" t="str">
        <f t="shared" si="18"/>
        <v xml:space="preserve"> </v>
      </c>
      <c r="M34" s="21" t="str">
        <f t="shared" si="19"/>
        <v xml:space="preserve"> </v>
      </c>
      <c r="N34" s="27"/>
      <c r="O34" s="4" t="str">
        <f t="shared" si="10"/>
        <v xml:space="preserve"> </v>
      </c>
      <c r="P34" s="5" t="str" cm="1">
        <f t="array" ref="P34"/>
        <v xml:space="preserve"> </v>
      </c>
      <c r="Q34" s="5" t="str">
        <f t="shared" si="3"/>
        <v xml:space="preserve"> </v>
      </c>
      <c r="R34" s="30" t="str">
        <f t="shared" si="16"/>
        <v xml:space="preserve"> </v>
      </c>
      <c r="S34" s="30" t="str">
        <f t="shared" si="12"/>
        <v xml:space="preserve"> </v>
      </c>
      <c r="T34" s="5" t="str" cm="1">
        <f t="array" ref="T34"/>
        <v xml:space="preserve"> </v>
      </c>
      <c r="U34" s="5" t="str">
        <f t="shared" si="4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11"/>
        <v xml:space="preserve"> </v>
      </c>
      <c r="X34" t="str">
        <f t="shared" si="5"/>
        <v/>
      </c>
    </row>
    <row r="35" spans="1:24" x14ac:dyDescent="0.25">
      <c r="A35" s="26"/>
      <c r="B35" s="26"/>
      <c r="C35" s="26"/>
      <c r="D35" s="27"/>
      <c r="E35" s="28"/>
      <c r="F35" s="3">
        <f t="shared" si="6"/>
        <v>0</v>
      </c>
      <c r="G35" s="29" t="str">
        <f t="shared" si="7"/>
        <v xml:space="preserve"> </v>
      </c>
      <c r="H35" s="3">
        <f t="shared" si="8"/>
        <v>0</v>
      </c>
      <c r="I35" s="30">
        <f t="shared" si="9"/>
        <v>0</v>
      </c>
      <c r="J35" s="27"/>
      <c r="K35" s="20" t="str">
        <f t="shared" si="17"/>
        <v xml:space="preserve"> </v>
      </c>
      <c r="L35" s="21" t="str">
        <f t="shared" si="18"/>
        <v xml:space="preserve"> </v>
      </c>
      <c r="M35" s="21" t="str">
        <f t="shared" si="19"/>
        <v xml:space="preserve"> </v>
      </c>
      <c r="N35" s="27"/>
      <c r="O35" s="4" t="str">
        <f t="shared" si="10"/>
        <v xml:space="preserve"> </v>
      </c>
      <c r="P35" s="5" t="str" cm="1">
        <f t="array" ref="P35"/>
        <v xml:space="preserve"> </v>
      </c>
      <c r="Q35" s="5" t="str">
        <f t="shared" si="3"/>
        <v xml:space="preserve"> </v>
      </c>
      <c r="R35" s="30" t="str">
        <f t="shared" si="16"/>
        <v xml:space="preserve"> </v>
      </c>
      <c r="S35" s="30" t="str">
        <f t="shared" si="12"/>
        <v xml:space="preserve"> </v>
      </c>
      <c r="T35" s="5" t="str" cm="1">
        <f t="array" ref="T35"/>
        <v xml:space="preserve"> </v>
      </c>
      <c r="U35" s="5" t="str">
        <f t="shared" si="4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11"/>
        <v xml:space="preserve"> </v>
      </c>
      <c r="X35" t="str">
        <f t="shared" si="5"/>
        <v/>
      </c>
    </row>
    <row r="36" spans="1:24" x14ac:dyDescent="0.25">
      <c r="A36" s="26"/>
      <c r="B36" s="26"/>
      <c r="C36" s="26"/>
      <c r="D36" s="27"/>
      <c r="E36" s="28"/>
      <c r="F36" s="3">
        <f t="shared" si="6"/>
        <v>0</v>
      </c>
      <c r="G36" s="29" t="str">
        <f t="shared" si="7"/>
        <v xml:space="preserve"> </v>
      </c>
      <c r="H36" s="3">
        <f t="shared" si="8"/>
        <v>0</v>
      </c>
      <c r="I36" s="30">
        <f t="shared" si="9"/>
        <v>0</v>
      </c>
      <c r="J36" s="27"/>
      <c r="K36" s="20" t="str">
        <f t="shared" si="17"/>
        <v xml:space="preserve"> </v>
      </c>
      <c r="L36" s="21" t="str">
        <f t="shared" si="18"/>
        <v xml:space="preserve"> </v>
      </c>
      <c r="M36" s="21" t="str">
        <f t="shared" si="19"/>
        <v xml:space="preserve"> </v>
      </c>
      <c r="N36" s="27"/>
      <c r="O36" s="4" t="str">
        <f t="shared" si="10"/>
        <v xml:space="preserve"> </v>
      </c>
      <c r="P36" s="5" t="str" cm="1">
        <f t="array" ref="P36"/>
        <v xml:space="preserve"> </v>
      </c>
      <c r="Q36" s="5" t="str">
        <f t="shared" si="3"/>
        <v xml:space="preserve"> </v>
      </c>
      <c r="R36" s="30" t="str">
        <f t="shared" si="16"/>
        <v xml:space="preserve"> </v>
      </c>
      <c r="S36" s="30" t="str">
        <f t="shared" si="12"/>
        <v xml:space="preserve"> </v>
      </c>
      <c r="T36" s="5" t="str" cm="1">
        <f t="array" ref="T36"/>
        <v xml:space="preserve"> </v>
      </c>
      <c r="U36" s="5" t="str">
        <f t="shared" si="4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11"/>
        <v xml:space="preserve"> </v>
      </c>
      <c r="X36" t="str">
        <f t="shared" si="5"/>
        <v/>
      </c>
    </row>
    <row r="37" spans="1:24" x14ac:dyDescent="0.25">
      <c r="A37" s="26"/>
      <c r="B37" s="26"/>
      <c r="C37" s="26"/>
      <c r="D37" s="27"/>
      <c r="E37" s="28"/>
      <c r="F37" s="3">
        <f t="shared" si="6"/>
        <v>0</v>
      </c>
      <c r="G37" s="29" t="str">
        <f t="shared" si="7"/>
        <v xml:space="preserve"> </v>
      </c>
      <c r="H37" s="3">
        <f t="shared" si="8"/>
        <v>0</v>
      </c>
      <c r="I37" s="30">
        <f t="shared" si="9"/>
        <v>0</v>
      </c>
      <c r="J37" s="27"/>
      <c r="K37" s="20" t="str">
        <f t="shared" si="17"/>
        <v xml:space="preserve"> </v>
      </c>
      <c r="L37" s="21" t="str">
        <f t="shared" si="18"/>
        <v xml:space="preserve"> </v>
      </c>
      <c r="M37" s="21" t="str">
        <f t="shared" si="19"/>
        <v xml:space="preserve"> </v>
      </c>
      <c r="N37" s="27"/>
      <c r="O37" s="4" t="str">
        <f t="shared" si="10"/>
        <v xml:space="preserve"> </v>
      </c>
      <c r="P37" s="5" t="str" cm="1">
        <f t="array" ref="P37"/>
        <v xml:space="preserve"> </v>
      </c>
      <c r="Q37" s="5" t="str">
        <f t="shared" si="3"/>
        <v xml:space="preserve"> </v>
      </c>
      <c r="R37" s="30" t="str">
        <f t="shared" si="16"/>
        <v xml:space="preserve"> </v>
      </c>
      <c r="S37" s="30" t="str">
        <f t="shared" si="12"/>
        <v xml:space="preserve"> </v>
      </c>
      <c r="T37" s="5" t="str" cm="1">
        <f t="array" ref="T37"/>
        <v xml:space="preserve"> </v>
      </c>
      <c r="U37" s="5" t="str">
        <f t="shared" si="4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11"/>
        <v xml:space="preserve"> </v>
      </c>
      <c r="X37" t="str">
        <f t="shared" si="5"/>
        <v/>
      </c>
    </row>
    <row r="38" spans="1:24" x14ac:dyDescent="0.25">
      <c r="A38" s="26"/>
      <c r="B38" s="26"/>
      <c r="C38" s="26"/>
      <c r="D38" s="27"/>
      <c r="E38" s="28"/>
      <c r="F38" s="3">
        <f t="shared" si="6"/>
        <v>0</v>
      </c>
      <c r="G38" s="29" t="str">
        <f t="shared" si="7"/>
        <v xml:space="preserve"> </v>
      </c>
      <c r="H38" s="3">
        <f t="shared" si="8"/>
        <v>0</v>
      </c>
      <c r="I38" s="30">
        <f t="shared" si="9"/>
        <v>0</v>
      </c>
      <c r="J38" s="27"/>
      <c r="K38" s="20" t="str">
        <f t="shared" si="17"/>
        <v xml:space="preserve"> </v>
      </c>
      <c r="L38" s="21" t="str">
        <f t="shared" si="18"/>
        <v xml:space="preserve"> </v>
      </c>
      <c r="M38" s="21" t="str">
        <f t="shared" si="19"/>
        <v xml:space="preserve"> </v>
      </c>
      <c r="N38" s="27"/>
      <c r="O38" s="4" t="str">
        <f t="shared" si="10"/>
        <v xml:space="preserve"> </v>
      </c>
      <c r="P38" s="5" t="str" cm="1">
        <f t="array" ref="P38"/>
        <v xml:space="preserve"> </v>
      </c>
      <c r="Q38" s="5" t="str">
        <f t="shared" si="3"/>
        <v xml:space="preserve"> </v>
      </c>
      <c r="R38" s="30" t="str">
        <f t="shared" si="16"/>
        <v xml:space="preserve"> </v>
      </c>
      <c r="S38" s="30" t="str">
        <f t="shared" si="12"/>
        <v xml:space="preserve"> </v>
      </c>
      <c r="T38" s="5" t="str" cm="1">
        <f t="array" ref="T38"/>
        <v xml:space="preserve"> </v>
      </c>
      <c r="U38" s="5" t="str">
        <f t="shared" si="4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11"/>
        <v xml:space="preserve"> </v>
      </c>
      <c r="X38" t="str">
        <f t="shared" si="5"/>
        <v/>
      </c>
    </row>
    <row r="39" spans="1:24" x14ac:dyDescent="0.25">
      <c r="A39" s="26"/>
      <c r="B39" s="26"/>
      <c r="C39" s="26"/>
      <c r="D39" s="27"/>
      <c r="E39" s="28"/>
      <c r="F39" s="3">
        <f t="shared" si="6"/>
        <v>0</v>
      </c>
      <c r="G39" s="29" t="str">
        <f t="shared" si="7"/>
        <v xml:space="preserve"> </v>
      </c>
      <c r="H39" s="3">
        <f t="shared" si="8"/>
        <v>0</v>
      </c>
      <c r="I39" s="30">
        <f t="shared" si="9"/>
        <v>0</v>
      </c>
      <c r="J39" s="27"/>
      <c r="K39" s="20" t="str">
        <f t="shared" si="17"/>
        <v xml:space="preserve"> </v>
      </c>
      <c r="L39" s="21" t="str">
        <f t="shared" si="18"/>
        <v xml:space="preserve"> </v>
      </c>
      <c r="M39" s="21" t="str">
        <f t="shared" si="19"/>
        <v xml:space="preserve"> </v>
      </c>
      <c r="N39" s="27"/>
      <c r="O39" s="4" t="str">
        <f t="shared" si="10"/>
        <v xml:space="preserve"> </v>
      </c>
      <c r="P39" s="5" t="str" cm="1">
        <f t="array" ref="P39"/>
        <v xml:space="preserve"> </v>
      </c>
      <c r="Q39" s="5" t="str">
        <f t="shared" si="3"/>
        <v xml:space="preserve"> </v>
      </c>
      <c r="R39" s="30" t="str">
        <f t="shared" si="16"/>
        <v xml:space="preserve"> </v>
      </c>
      <c r="S39" s="30" t="str">
        <f t="shared" si="12"/>
        <v xml:space="preserve"> </v>
      </c>
      <c r="T39" s="5" t="str" cm="1">
        <f t="array" ref="T39"/>
        <v xml:space="preserve"> </v>
      </c>
      <c r="U39" s="5" t="str">
        <f t="shared" si="4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11"/>
        <v xml:space="preserve"> </v>
      </c>
      <c r="X39" t="str">
        <f t="shared" si="5"/>
        <v/>
      </c>
    </row>
    <row r="40" spans="1:24" x14ac:dyDescent="0.25">
      <c r="A40" s="26"/>
      <c r="B40" s="26"/>
      <c r="C40" s="26"/>
      <c r="D40" s="27"/>
      <c r="E40" s="28"/>
      <c r="F40" s="3">
        <f t="shared" si="6"/>
        <v>0</v>
      </c>
      <c r="G40" s="29" t="str">
        <f t="shared" si="7"/>
        <v xml:space="preserve"> </v>
      </c>
      <c r="H40" s="3">
        <f t="shared" si="8"/>
        <v>0</v>
      </c>
      <c r="I40" s="30">
        <f t="shared" si="9"/>
        <v>0</v>
      </c>
      <c r="J40" s="27"/>
      <c r="K40" s="20" t="str">
        <f t="shared" si="17"/>
        <v xml:space="preserve"> </v>
      </c>
      <c r="L40" s="21" t="str">
        <f t="shared" si="18"/>
        <v xml:space="preserve"> </v>
      </c>
      <c r="M40" s="21" t="str">
        <f t="shared" si="19"/>
        <v xml:space="preserve"> </v>
      </c>
      <c r="N40" s="27"/>
      <c r="O40" s="4" t="str">
        <f t="shared" si="10"/>
        <v xml:space="preserve"> </v>
      </c>
      <c r="P40" s="5" t="str" cm="1">
        <f t="array" ref="P40"/>
        <v xml:space="preserve"> </v>
      </c>
      <c r="Q40" s="5" t="str">
        <f t="shared" si="3"/>
        <v xml:space="preserve"> </v>
      </c>
      <c r="R40" s="30" t="str">
        <f t="shared" si="16"/>
        <v xml:space="preserve"> </v>
      </c>
      <c r="S40" s="30" t="str">
        <f t="shared" si="12"/>
        <v xml:space="preserve"> </v>
      </c>
      <c r="T40" s="5" t="str" cm="1">
        <f t="array" ref="T40"/>
        <v xml:space="preserve"> </v>
      </c>
      <c r="U40" s="5" t="str">
        <f t="shared" si="4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11"/>
        <v xml:space="preserve"> </v>
      </c>
      <c r="X40" t="str">
        <f t="shared" si="5"/>
        <v/>
      </c>
    </row>
    <row r="41" spans="1:24" x14ac:dyDescent="0.25">
      <c r="A41" s="26"/>
      <c r="B41" s="26"/>
      <c r="C41" s="26"/>
      <c r="D41" s="27"/>
      <c r="E41" s="28"/>
      <c r="F41" s="3">
        <f t="shared" si="6"/>
        <v>0</v>
      </c>
      <c r="G41" s="29" t="str">
        <f t="shared" si="7"/>
        <v xml:space="preserve"> </v>
      </c>
      <c r="H41" s="3">
        <f t="shared" si="8"/>
        <v>0</v>
      </c>
      <c r="I41" s="30">
        <f t="shared" si="9"/>
        <v>0</v>
      </c>
      <c r="J41" s="27"/>
      <c r="K41" s="20" t="str">
        <f t="shared" si="17"/>
        <v xml:space="preserve"> </v>
      </c>
      <c r="L41" s="21" t="str">
        <f t="shared" si="18"/>
        <v xml:space="preserve"> </v>
      </c>
      <c r="M41" s="21" t="str">
        <f t="shared" si="19"/>
        <v xml:space="preserve"> </v>
      </c>
      <c r="N41" s="27"/>
      <c r="O41" s="4" t="str">
        <f t="shared" si="10"/>
        <v xml:space="preserve"> </v>
      </c>
      <c r="P41" s="5" t="str" cm="1">
        <f t="array" ref="P41"/>
        <v xml:space="preserve"> </v>
      </c>
      <c r="Q41" s="5" t="str">
        <f t="shared" si="3"/>
        <v xml:space="preserve"> </v>
      </c>
      <c r="R41" s="30" t="str">
        <f t="shared" si="16"/>
        <v xml:space="preserve"> </v>
      </c>
      <c r="S41" s="30" t="str">
        <f t="shared" si="12"/>
        <v xml:space="preserve"> </v>
      </c>
      <c r="T41" s="5" t="str" cm="1">
        <f t="array" ref="T41"/>
        <v xml:space="preserve"> </v>
      </c>
      <c r="U41" s="5" t="str">
        <f t="shared" si="4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11"/>
        <v xml:space="preserve"> </v>
      </c>
      <c r="X41" t="str">
        <f t="shared" si="5"/>
        <v/>
      </c>
    </row>
    <row r="42" spans="1:24" x14ac:dyDescent="0.25">
      <c r="A42" s="26"/>
      <c r="B42" s="26"/>
      <c r="C42" s="26"/>
      <c r="D42" s="27"/>
      <c r="E42" s="28"/>
      <c r="F42" s="3">
        <f t="shared" si="6"/>
        <v>0</v>
      </c>
      <c r="G42" s="29" t="str">
        <f t="shared" si="7"/>
        <v xml:space="preserve"> </v>
      </c>
      <c r="H42" s="3">
        <f t="shared" si="8"/>
        <v>0</v>
      </c>
      <c r="I42" s="30">
        <f t="shared" si="9"/>
        <v>0</v>
      </c>
      <c r="J42" s="27"/>
      <c r="K42" s="20" t="str">
        <f t="shared" si="17"/>
        <v xml:space="preserve"> </v>
      </c>
      <c r="L42" s="21" t="str">
        <f t="shared" si="18"/>
        <v xml:space="preserve"> </v>
      </c>
      <c r="M42" s="21" t="str">
        <f t="shared" si="19"/>
        <v xml:space="preserve"> </v>
      </c>
      <c r="N42" s="27"/>
      <c r="O42" s="4" t="str">
        <f t="shared" si="10"/>
        <v xml:space="preserve"> </v>
      </c>
      <c r="P42" s="5" t="str" cm="1">
        <f t="array" ref="P42"/>
        <v xml:space="preserve"> </v>
      </c>
      <c r="Q42" s="5" t="str">
        <f t="shared" si="3"/>
        <v xml:space="preserve"> </v>
      </c>
      <c r="R42" s="30" t="str">
        <f t="shared" si="16"/>
        <v xml:space="preserve"> </v>
      </c>
      <c r="S42" s="30" t="str">
        <f t="shared" si="12"/>
        <v xml:space="preserve"> </v>
      </c>
      <c r="T42" s="5" t="str" cm="1">
        <f t="array" ref="T42"/>
        <v xml:space="preserve"> </v>
      </c>
      <c r="U42" s="5" t="str">
        <f t="shared" si="4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11"/>
        <v xml:space="preserve"> </v>
      </c>
      <c r="X42" t="str">
        <f t="shared" si="5"/>
        <v/>
      </c>
    </row>
    <row r="43" spans="1:24" x14ac:dyDescent="0.25">
      <c r="A43" s="26"/>
      <c r="B43" s="26"/>
      <c r="C43" s="26"/>
      <c r="D43" s="27"/>
      <c r="E43" s="28"/>
      <c r="F43" s="3">
        <f t="shared" si="6"/>
        <v>0</v>
      </c>
      <c r="G43" s="29" t="str">
        <f t="shared" si="7"/>
        <v xml:space="preserve"> </v>
      </c>
      <c r="H43" s="3">
        <f t="shared" si="8"/>
        <v>0</v>
      </c>
      <c r="I43" s="30">
        <f t="shared" si="9"/>
        <v>0</v>
      </c>
      <c r="J43" s="27"/>
      <c r="K43" s="20" t="str">
        <f t="shared" si="17"/>
        <v xml:space="preserve"> </v>
      </c>
      <c r="L43" s="21" t="str">
        <f t="shared" si="18"/>
        <v xml:space="preserve"> </v>
      </c>
      <c r="M43" s="21" t="str">
        <f t="shared" si="19"/>
        <v xml:space="preserve"> </v>
      </c>
      <c r="N43" s="27"/>
      <c r="O43" s="4" t="str">
        <f t="shared" si="10"/>
        <v xml:space="preserve"> </v>
      </c>
      <c r="P43" s="5" t="str" cm="1">
        <f t="array" ref="P43"/>
        <v xml:space="preserve"> </v>
      </c>
      <c r="Q43" s="5" t="str">
        <f t="shared" si="3"/>
        <v xml:space="preserve"> </v>
      </c>
      <c r="R43" s="30" t="str">
        <f t="shared" si="16"/>
        <v xml:space="preserve"> </v>
      </c>
      <c r="S43" s="30" t="str">
        <f t="shared" si="12"/>
        <v xml:space="preserve"> </v>
      </c>
      <c r="T43" s="5" t="str" cm="1">
        <f t="array" ref="T43"/>
        <v xml:space="preserve"> </v>
      </c>
      <c r="U43" s="5" t="str">
        <f t="shared" si="4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11"/>
        <v xml:space="preserve"> </v>
      </c>
      <c r="X43" t="str">
        <f t="shared" si="5"/>
        <v/>
      </c>
    </row>
    <row r="44" spans="1:24" x14ac:dyDescent="0.25">
      <c r="A44" s="26"/>
      <c r="B44" s="26"/>
      <c r="C44" s="26"/>
      <c r="D44" s="27"/>
      <c r="E44" s="28"/>
      <c r="F44" s="3">
        <f t="shared" si="6"/>
        <v>0</v>
      </c>
      <c r="G44" s="29" t="str">
        <f t="shared" si="7"/>
        <v xml:space="preserve"> </v>
      </c>
      <c r="H44" s="3">
        <f t="shared" si="8"/>
        <v>0</v>
      </c>
      <c r="I44" s="30">
        <f t="shared" si="9"/>
        <v>0</v>
      </c>
      <c r="J44" s="27"/>
      <c r="K44" s="20" t="str">
        <f t="shared" si="17"/>
        <v xml:space="preserve"> </v>
      </c>
      <c r="L44" s="21" t="str">
        <f t="shared" si="18"/>
        <v xml:space="preserve"> </v>
      </c>
      <c r="M44" s="21" t="str">
        <f t="shared" si="19"/>
        <v xml:space="preserve"> </v>
      </c>
      <c r="N44" s="27"/>
      <c r="O44" s="4" t="str">
        <f t="shared" si="10"/>
        <v xml:space="preserve"> </v>
      </c>
      <c r="P44" s="5" t="str" cm="1">
        <f t="array" ref="P44"/>
        <v xml:space="preserve"> </v>
      </c>
      <c r="Q44" s="5" t="str">
        <f t="shared" si="3"/>
        <v xml:space="preserve"> </v>
      </c>
      <c r="R44" s="30" t="str">
        <f t="shared" si="16"/>
        <v xml:space="preserve"> </v>
      </c>
      <c r="S44" s="30" t="str">
        <f t="shared" si="12"/>
        <v xml:space="preserve"> </v>
      </c>
      <c r="T44" s="5" t="str" cm="1">
        <f t="array" ref="T44"/>
        <v xml:space="preserve"> </v>
      </c>
      <c r="U44" s="5" t="str">
        <f t="shared" si="4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11"/>
        <v xml:space="preserve"> </v>
      </c>
      <c r="X44" t="str">
        <f t="shared" si="5"/>
        <v/>
      </c>
    </row>
    <row r="45" spans="1:24" x14ac:dyDescent="0.25">
      <c r="A45" s="26"/>
      <c r="B45" s="26"/>
      <c r="C45" s="26"/>
      <c r="D45" s="27"/>
      <c r="E45" s="28"/>
      <c r="F45" s="3">
        <f t="shared" si="6"/>
        <v>0</v>
      </c>
      <c r="G45" s="29" t="str">
        <f t="shared" si="7"/>
        <v xml:space="preserve"> </v>
      </c>
      <c r="H45" s="3">
        <f t="shared" si="8"/>
        <v>0</v>
      </c>
      <c r="I45" s="30">
        <f t="shared" si="9"/>
        <v>0</v>
      </c>
      <c r="J45" s="27"/>
      <c r="K45" s="20" t="str">
        <f t="shared" si="17"/>
        <v xml:space="preserve"> </v>
      </c>
      <c r="L45" s="21" t="str">
        <f t="shared" si="18"/>
        <v xml:space="preserve"> </v>
      </c>
      <c r="M45" s="21" t="str">
        <f t="shared" si="19"/>
        <v xml:space="preserve"> </v>
      </c>
      <c r="N45" s="27"/>
      <c r="O45" s="4" t="str">
        <f t="shared" si="10"/>
        <v xml:space="preserve"> </v>
      </c>
      <c r="P45" s="5" t="str" cm="1">
        <f t="array" ref="P45"/>
        <v xml:space="preserve"> </v>
      </c>
      <c r="Q45" s="5" t="str">
        <f t="shared" si="3"/>
        <v xml:space="preserve"> </v>
      </c>
      <c r="R45" s="30" t="str">
        <f t="shared" si="16"/>
        <v xml:space="preserve"> </v>
      </c>
      <c r="S45" s="30" t="str">
        <f t="shared" si="12"/>
        <v xml:space="preserve"> </v>
      </c>
      <c r="T45" s="5" t="str" cm="1">
        <f t="array" ref="T45"/>
        <v xml:space="preserve"> </v>
      </c>
      <c r="U45" s="5" t="str">
        <f t="shared" si="4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11"/>
        <v xml:space="preserve"> </v>
      </c>
      <c r="X45" t="str">
        <f t="shared" si="5"/>
        <v/>
      </c>
    </row>
    <row r="46" spans="1:24" x14ac:dyDescent="0.25">
      <c r="A46" s="26"/>
      <c r="B46" s="26"/>
      <c r="C46" s="26"/>
      <c r="D46" s="27"/>
      <c r="E46" s="28"/>
      <c r="F46" s="3">
        <f t="shared" si="6"/>
        <v>0</v>
      </c>
      <c r="G46" s="29" t="str">
        <f t="shared" si="7"/>
        <v xml:space="preserve"> </v>
      </c>
      <c r="H46" s="3">
        <f t="shared" si="8"/>
        <v>0</v>
      </c>
      <c r="I46" s="30">
        <f t="shared" si="9"/>
        <v>0</v>
      </c>
      <c r="J46" s="27"/>
      <c r="K46" s="20" t="str">
        <f t="shared" si="17"/>
        <v xml:space="preserve"> </v>
      </c>
      <c r="L46" s="21" t="str">
        <f t="shared" si="18"/>
        <v xml:space="preserve"> </v>
      </c>
      <c r="M46" s="21" t="str">
        <f t="shared" si="19"/>
        <v xml:space="preserve"> </v>
      </c>
      <c r="N46" s="27"/>
      <c r="O46" s="4" t="str">
        <f t="shared" si="10"/>
        <v xml:space="preserve"> </v>
      </c>
      <c r="P46" s="5" t="str" cm="1">
        <f t="array" ref="P46"/>
        <v xml:space="preserve"> </v>
      </c>
      <c r="Q46" s="5" t="str">
        <f t="shared" si="3"/>
        <v xml:space="preserve"> </v>
      </c>
      <c r="R46" s="30" t="str">
        <f t="shared" si="16"/>
        <v xml:space="preserve"> </v>
      </c>
      <c r="S46" s="30" t="str">
        <f t="shared" si="12"/>
        <v xml:space="preserve"> </v>
      </c>
      <c r="T46" s="5" t="str" cm="1">
        <f t="array" ref="T46"/>
        <v xml:space="preserve"> </v>
      </c>
      <c r="U46" s="5" t="str">
        <f t="shared" si="4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11"/>
        <v xml:space="preserve"> </v>
      </c>
      <c r="X46" t="str">
        <f t="shared" si="5"/>
        <v/>
      </c>
    </row>
    <row r="47" spans="1:24" x14ac:dyDescent="0.25">
      <c r="A47" s="26"/>
      <c r="B47" s="26"/>
      <c r="C47" s="26"/>
      <c r="D47" s="27"/>
      <c r="E47" s="28"/>
      <c r="F47" s="3">
        <f t="shared" si="6"/>
        <v>0</v>
      </c>
      <c r="G47" s="29" t="str">
        <f t="shared" si="7"/>
        <v xml:space="preserve"> </v>
      </c>
      <c r="H47" s="3">
        <f t="shared" si="8"/>
        <v>0</v>
      </c>
      <c r="I47" s="30">
        <f t="shared" si="9"/>
        <v>0</v>
      </c>
      <c r="J47" s="27"/>
      <c r="K47" s="20" t="str">
        <f t="shared" si="17"/>
        <v xml:space="preserve"> </v>
      </c>
      <c r="L47" s="21" t="str">
        <f t="shared" si="18"/>
        <v xml:space="preserve"> </v>
      </c>
      <c r="M47" s="21" t="str">
        <f t="shared" si="19"/>
        <v xml:space="preserve"> </v>
      </c>
      <c r="N47" s="27"/>
      <c r="O47" s="4" t="str">
        <f t="shared" si="10"/>
        <v xml:space="preserve"> </v>
      </c>
      <c r="P47" s="5" t="str" cm="1">
        <f t="array" ref="P47"/>
        <v xml:space="preserve"> </v>
      </c>
      <c r="Q47" s="5" t="str">
        <f t="shared" si="3"/>
        <v xml:space="preserve"> </v>
      </c>
      <c r="R47" s="30" t="str">
        <f t="shared" si="16"/>
        <v xml:space="preserve"> </v>
      </c>
      <c r="S47" s="30" t="str">
        <f t="shared" si="12"/>
        <v xml:space="preserve"> </v>
      </c>
      <c r="T47" s="5" t="str" cm="1">
        <f t="array" ref="T47"/>
        <v xml:space="preserve"> </v>
      </c>
      <c r="U47" s="5" t="str">
        <f t="shared" si="4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11"/>
        <v xml:space="preserve"> </v>
      </c>
      <c r="X47" t="str">
        <f t="shared" si="5"/>
        <v/>
      </c>
    </row>
    <row r="48" spans="1:24" x14ac:dyDescent="0.25">
      <c r="A48" s="26"/>
      <c r="B48" s="26"/>
      <c r="C48" s="26"/>
      <c r="D48" s="27"/>
      <c r="E48" s="28"/>
      <c r="F48" s="3">
        <f t="shared" si="6"/>
        <v>0</v>
      </c>
      <c r="G48" s="29" t="str">
        <f t="shared" si="7"/>
        <v xml:space="preserve"> </v>
      </c>
      <c r="H48" s="3">
        <f t="shared" si="8"/>
        <v>0</v>
      </c>
      <c r="I48" s="30">
        <f t="shared" si="9"/>
        <v>0</v>
      </c>
      <c r="J48" s="27"/>
      <c r="K48" s="20" t="str">
        <f t="shared" si="17"/>
        <v xml:space="preserve"> </v>
      </c>
      <c r="L48" s="21" t="str">
        <f t="shared" si="18"/>
        <v xml:space="preserve"> </v>
      </c>
      <c r="M48" s="21" t="str">
        <f t="shared" si="19"/>
        <v xml:space="preserve"> </v>
      </c>
      <c r="N48" s="27"/>
      <c r="O48" s="4" t="str">
        <f t="shared" si="10"/>
        <v xml:space="preserve"> </v>
      </c>
      <c r="P48" s="5" t="str" cm="1">
        <f t="array" ref="P48"/>
        <v xml:space="preserve"> </v>
      </c>
      <c r="Q48" s="5" t="str">
        <f t="shared" si="3"/>
        <v xml:space="preserve"> </v>
      </c>
      <c r="R48" s="30" t="str">
        <f t="shared" si="16"/>
        <v xml:space="preserve"> </v>
      </c>
      <c r="S48" s="30" t="str">
        <f t="shared" si="12"/>
        <v xml:space="preserve"> </v>
      </c>
      <c r="T48" s="5" t="str" cm="1">
        <f t="array" ref="T48"/>
        <v xml:space="preserve"> </v>
      </c>
      <c r="U48" s="5" t="str">
        <f t="shared" si="4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11"/>
        <v xml:space="preserve"> </v>
      </c>
      <c r="X48" t="str">
        <f t="shared" si="5"/>
        <v/>
      </c>
    </row>
    <row r="49" spans="1:24" x14ac:dyDescent="0.25">
      <c r="A49" s="26"/>
      <c r="B49" s="26"/>
      <c r="C49" s="26"/>
      <c r="D49" s="27"/>
      <c r="E49" s="28"/>
      <c r="F49" s="3">
        <f t="shared" si="6"/>
        <v>0</v>
      </c>
      <c r="G49" s="29" t="str">
        <f t="shared" si="7"/>
        <v xml:space="preserve"> </v>
      </c>
      <c r="H49" s="3">
        <f t="shared" si="8"/>
        <v>0</v>
      </c>
      <c r="I49" s="30">
        <f t="shared" si="9"/>
        <v>0</v>
      </c>
      <c r="J49" s="27"/>
      <c r="K49" s="20" t="str">
        <f t="shared" si="17"/>
        <v xml:space="preserve"> </v>
      </c>
      <c r="L49" s="21" t="str">
        <f t="shared" si="18"/>
        <v xml:space="preserve"> </v>
      </c>
      <c r="M49" s="21" t="str">
        <f t="shared" si="19"/>
        <v xml:space="preserve"> </v>
      </c>
      <c r="N49" s="27"/>
      <c r="O49" s="4" t="str">
        <f t="shared" si="10"/>
        <v xml:space="preserve"> </v>
      </c>
      <c r="P49" s="5" t="str" cm="1">
        <f t="array" ref="P49"/>
        <v xml:space="preserve"> </v>
      </c>
      <c r="Q49" s="5" t="str">
        <f t="shared" si="3"/>
        <v xml:space="preserve"> </v>
      </c>
      <c r="R49" s="30" t="str">
        <f t="shared" si="16"/>
        <v xml:space="preserve"> </v>
      </c>
      <c r="S49" s="30" t="str">
        <f t="shared" si="12"/>
        <v xml:space="preserve"> </v>
      </c>
      <c r="T49" s="5" t="str" cm="1">
        <f t="array" ref="T49"/>
        <v xml:space="preserve"> </v>
      </c>
      <c r="U49" s="5" t="str">
        <f t="shared" si="4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11"/>
        <v xml:space="preserve"> </v>
      </c>
      <c r="X49" t="str">
        <f t="shared" si="5"/>
        <v/>
      </c>
    </row>
    <row r="50" spans="1:24" x14ac:dyDescent="0.25">
      <c r="A50" s="26"/>
      <c r="B50" s="26"/>
      <c r="C50" s="26"/>
      <c r="D50" s="27"/>
      <c r="E50" s="28"/>
      <c r="F50" s="3">
        <f t="shared" si="6"/>
        <v>0</v>
      </c>
      <c r="G50" s="29" t="str">
        <f t="shared" si="7"/>
        <v xml:space="preserve"> </v>
      </c>
      <c r="H50" s="3">
        <f t="shared" si="8"/>
        <v>0</v>
      </c>
      <c r="I50" s="30">
        <f t="shared" si="9"/>
        <v>0</v>
      </c>
      <c r="J50" s="27"/>
      <c r="K50" s="20" t="str">
        <f t="shared" si="17"/>
        <v xml:space="preserve"> </v>
      </c>
      <c r="L50" s="21" t="str">
        <f t="shared" si="18"/>
        <v xml:space="preserve"> </v>
      </c>
      <c r="M50" s="21" t="str">
        <f t="shared" si="19"/>
        <v xml:space="preserve"> </v>
      </c>
      <c r="N50" s="27"/>
      <c r="O50" s="4" t="str">
        <f t="shared" si="10"/>
        <v xml:space="preserve"> </v>
      </c>
      <c r="P50" s="5" t="str" cm="1">
        <f t="array" ref="P50"/>
        <v xml:space="preserve"> </v>
      </c>
      <c r="Q50" s="5" t="str">
        <f t="shared" si="3"/>
        <v xml:space="preserve"> </v>
      </c>
      <c r="R50" s="30" t="str">
        <f t="shared" si="16"/>
        <v xml:space="preserve"> </v>
      </c>
      <c r="S50" s="30" t="str">
        <f t="shared" si="12"/>
        <v xml:space="preserve"> </v>
      </c>
      <c r="T50" s="5" t="str" cm="1">
        <f t="array" ref="T50"/>
        <v xml:space="preserve"> </v>
      </c>
      <c r="U50" s="5" t="str">
        <f t="shared" si="4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11"/>
        <v xml:space="preserve"> </v>
      </c>
      <c r="X50" t="str">
        <f t="shared" si="5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ECE4-D0FD-48EF-8B49-6F742B6EDD48}">
  <sheetPr>
    <tabColor theme="5" tint="0.39997558519241921"/>
    <pageSetUpPr fitToPage="1"/>
  </sheetPr>
  <dimension ref="A1:X5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4" sqref="E4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68</v>
      </c>
      <c r="C4" s="13" t="s">
        <v>56</v>
      </c>
      <c r="D4" s="15"/>
      <c r="E4" s="16">
        <v>95937</v>
      </c>
      <c r="F4" s="17"/>
      <c r="G4" s="17"/>
      <c r="H4" s="17"/>
      <c r="I4" s="18"/>
      <c r="J4" s="34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146.74</v>
      </c>
      <c r="P4" s="5">
        <v>45.11</v>
      </c>
      <c r="Q4" s="5">
        <f t="shared" ref="Q4:Q50" si="0">IF(P4=" "," ",P4*12)</f>
        <v>541.31999999999994</v>
      </c>
      <c r="R4" s="24" t="s">
        <v>27</v>
      </c>
      <c r="S4" s="24"/>
      <c r="T4" s="5">
        <v>45.11</v>
      </c>
      <c r="U4" s="5">
        <f t="shared" ref="U4:U50" si="1">IF(T4=" "," ",T4*12)</f>
        <v>541.31999999999994</v>
      </c>
      <c r="V4" s="24" t="s">
        <v>27</v>
      </c>
      <c r="W4" s="25"/>
      <c r="X4" t="str">
        <f>CONCATENATE(A4,D4)</f>
        <v>Superseded</v>
      </c>
    </row>
    <row r="5" spans="1:24" x14ac:dyDescent="0.25">
      <c r="A5" s="26" t="s">
        <v>28</v>
      </c>
      <c r="B5" s="27" t="s">
        <v>73</v>
      </c>
      <c r="C5" s="26" t="s">
        <v>30</v>
      </c>
      <c r="D5" s="27" t="s">
        <v>31</v>
      </c>
      <c r="E5" s="28"/>
      <c r="F5" s="5" cm="1">
        <f t="array" ref="F5"/>
        <v>0</v>
      </c>
      <c r="G5" s="5">
        <f t="shared" ref="G5:G8" si="2">IF(F5=" "," ",F5*12)</f>
        <v>0</v>
      </c>
      <c r="H5" s="3">
        <f t="shared" ref="H5:H50" si="3">IF(E5=0,0,E5-$E$4)</f>
        <v>0</v>
      </c>
      <c r="I5" s="30">
        <f t="shared" ref="I5:I50" si="4">IF(H5=" "," ",H5/$E$4)</f>
        <v>0</v>
      </c>
      <c r="J5" s="31"/>
      <c r="K5" s="20" t="str">
        <f t="shared" ref="K5:K50" si="5">IF(J5=0," ",IF(DAY(J5)&lt;=14,TEXT(J5,"mmmm"),TEXT(EOMONTH(J5,1),"mmmm")))</f>
        <v xml:space="preserve"> </v>
      </c>
      <c r="L5" s="21" t="str">
        <f t="shared" ref="L5:L50" si="6">IF(J5=0," ",YEAR(J5))</f>
        <v xml:space="preserve"> </v>
      </c>
      <c r="M5" s="21" t="str">
        <f t="shared" ref="M5:M9" si="7">IF(J5=0," ",IF(AND(MONTH(J5)=12,K5="January"),YEAR(J5)+1,YEAR(J5)))</f>
        <v xml:space="preserve"> </v>
      </c>
      <c r="N5" s="31">
        <v>44926</v>
      </c>
      <c r="O5" s="4">
        <f>IF(B5=0," ",$O$4)</f>
        <v>146.74</v>
      </c>
      <c r="P5" s="5" t="str" cm="1">
        <f t="array" ref="P5"/>
        <v xml:space="preserve"> </v>
      </c>
      <c r="Q5" s="5" t="str">
        <f t="shared" si="0"/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>IFERROR(IF(B5=0," ",(P5-$P$4)/$P$4)," ")</f>
        <v xml:space="preserve"> </v>
      </c>
      <c r="T5" s="5" t="str" cm="1">
        <f t="array" ref="T5"/>
        <v xml:space="preserve"> </v>
      </c>
      <c r="U5" s="5" t="str">
        <f t="shared" si="1"/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>IFERROR(IF(B5=0," ",(T5-$T$4)/$T$4)," ")</f>
        <v xml:space="preserve"> </v>
      </c>
      <c r="X5" t="str">
        <f t="shared" ref="X5:X50" si="8">CONCATENATE(A5,D5)</f>
        <v>ActiveSurcharge</v>
      </c>
    </row>
    <row r="6" spans="1:24" x14ac:dyDescent="0.25">
      <c r="A6" s="26" t="s">
        <v>28</v>
      </c>
      <c r="B6" s="27" t="s">
        <v>75</v>
      </c>
      <c r="C6" s="26" t="s">
        <v>61</v>
      </c>
      <c r="D6" s="27" t="s">
        <v>26</v>
      </c>
      <c r="E6" s="28">
        <v>103804</v>
      </c>
      <c r="F6" s="5" cm="1">
        <f t="array" ref="F6"/>
        <v>0</v>
      </c>
      <c r="G6" s="5">
        <f t="shared" si="2"/>
        <v>0</v>
      </c>
      <c r="H6" s="3">
        <f t="shared" si="3"/>
        <v>7867</v>
      </c>
      <c r="I6" s="30">
        <f t="shared" si="4"/>
        <v>8.2001730302177472E-2</v>
      </c>
      <c r="J6" s="31">
        <v>44927</v>
      </c>
      <c r="K6" s="20" t="str">
        <f t="shared" si="5"/>
        <v>January</v>
      </c>
      <c r="L6" s="21">
        <f t="shared" si="6"/>
        <v>2023</v>
      </c>
      <c r="M6" s="21">
        <f t="shared" si="7"/>
        <v>2023</v>
      </c>
      <c r="N6" s="31"/>
      <c r="O6" s="4">
        <f t="shared" ref="O6:O50" si="9">IF(B6=0," ",$O$4)</f>
        <v>146.74</v>
      </c>
      <c r="P6" s="5">
        <f/>
        <v>48.36</v>
      </c>
      <c r="Q6" s="5">
        <f t="shared" si="0"/>
        <v>580.31999999999994</v>
      </c>
      <c r="R6" s="30" cm="1">
        <f t="array" ref="R6">IFERROR(IF(B6=0," ",(P6-LOOKUP(2,1/($X$4:$X$50="ActiveRev Req't"),$P$4:$P$50))/LOOKUP(2,1/($X$4:$X$50="ActiveRev Req't"),$P$4:$P$50))," ")</f>
        <v>0</v>
      </c>
      <c r="S6" s="30">
        <f>IFERROR(IF(B6=0," ",(P6-$P$4)/$P$4)," ")</f>
        <v>7.2046109510086456E-2</v>
      </c>
      <c r="T6" s="5">
        <f/>
        <v>48.36</v>
      </c>
      <c r="U6" s="5">
        <f t="shared" si="1"/>
        <v>580.31999999999994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>
        <f>IFERROR(IF(B6=0," ",(T6-$T$4)/$T$4)," ")</f>
        <v>7.2046109510086456E-2</v>
      </c>
      <c r="X6" t="str">
        <f t="shared" si="8"/>
        <v>ActiveRev Req't</v>
      </c>
    </row>
    <row r="7" spans="1:24" x14ac:dyDescent="0.25">
      <c r="A7" s="26" t="s">
        <v>28</v>
      </c>
      <c r="B7" s="27" t="s">
        <v>37</v>
      </c>
      <c r="C7" s="26" t="s">
        <v>38</v>
      </c>
      <c r="D7" s="27" t="s">
        <v>31</v>
      </c>
      <c r="E7" s="28"/>
      <c r="F7" s="5" cm="1">
        <f t="array" ref="F7"/>
        <v>0</v>
      </c>
      <c r="G7" s="5">
        <f t="shared" si="2"/>
        <v>0</v>
      </c>
      <c r="H7" s="3">
        <f t="shared" si="3"/>
        <v>0</v>
      </c>
      <c r="I7" s="30">
        <f t="shared" si="4"/>
        <v>0</v>
      </c>
      <c r="J7" s="31"/>
      <c r="K7" s="20" t="str">
        <f t="shared" si="5"/>
        <v xml:space="preserve"> </v>
      </c>
      <c r="L7" s="21" t="str">
        <f t="shared" si="6"/>
        <v xml:space="preserve"> </v>
      </c>
      <c r="M7" s="21" t="str">
        <f t="shared" si="7"/>
        <v xml:space="preserve"> </v>
      </c>
      <c r="N7" s="31"/>
      <c r="O7" s="4">
        <f t="shared" si="9"/>
        <v>146.74</v>
      </c>
      <c r="P7" s="5" t="str" cm="1">
        <f t="array" ref="P7"/>
        <v xml:space="preserve"> </v>
      </c>
      <c r="Q7" s="5" t="str">
        <f t="shared" si="0"/>
        <v xml:space="preserve"> </v>
      </c>
      <c r="R7" s="30" t="str">
        <f t="shared" ref="R7:R50" si="10">IFERROR(IF(B7=0," ",(P7-LOOKUP(2,1/($X$4:$X$50="ActiveRev Req't"),$P$4:$P$50))/LOOKUP(2,1/($X$4:$X$50="ActiveRev Req't"),$P$4:$P$50))," ")</f>
        <v xml:space="preserve"> </v>
      </c>
      <c r="S7" s="30" t="str">
        <f t="shared" ref="S7:S50" si="11">IFERROR(IF(B7=0," ",(P7-$P$4)/$P$4)," ")</f>
        <v xml:space="preserve"> </v>
      </c>
      <c r="T7" s="5" t="str" cm="1">
        <f t="array" ref="T7"/>
        <v xml:space="preserve"> </v>
      </c>
      <c r="U7" s="5" t="str">
        <f t="shared" si="1"/>
        <v xml:space="preserve"> 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 t="str">
        <f t="shared" ref="W7:W50" si="12">IFERROR(IF(B7=0," ",(T7-$T$4)/$T$4)," ")</f>
        <v xml:space="preserve"> </v>
      </c>
      <c r="X7" t="str">
        <f t="shared" si="8"/>
        <v>ActiveSurcharge</v>
      </c>
    </row>
    <row r="8" spans="1:24" x14ac:dyDescent="0.25">
      <c r="A8" s="26" t="s">
        <v>39</v>
      </c>
      <c r="B8" s="27" t="s">
        <v>42</v>
      </c>
      <c r="C8" s="26" t="s">
        <v>41</v>
      </c>
      <c r="D8" s="27" t="s">
        <v>31</v>
      </c>
      <c r="E8" s="28"/>
      <c r="F8" s="5" cm="1">
        <f t="array" ref="F8"/>
        <v>0</v>
      </c>
      <c r="G8" s="5">
        <f t="shared" si="2"/>
        <v>0</v>
      </c>
      <c r="H8" s="3">
        <f t="shared" si="3"/>
        <v>0</v>
      </c>
      <c r="I8" s="30">
        <f t="shared" si="4"/>
        <v>0</v>
      </c>
      <c r="J8" s="31"/>
      <c r="K8" s="20" t="str">
        <f t="shared" si="5"/>
        <v xml:space="preserve"> </v>
      </c>
      <c r="L8" s="21" t="str">
        <f t="shared" si="6"/>
        <v xml:space="preserve"> </v>
      </c>
      <c r="M8" s="21" t="str">
        <f t="shared" si="7"/>
        <v xml:space="preserve"> </v>
      </c>
      <c r="N8" s="27"/>
      <c r="O8" s="4">
        <f t="shared" si="9"/>
        <v>146.74</v>
      </c>
      <c r="P8" s="5" t="str" cm="1">
        <f t="array" ref="P8"/>
        <v xml:space="preserve"> </v>
      </c>
      <c r="Q8" s="5" t="str">
        <f t="shared" si="0"/>
        <v xml:space="preserve"> </v>
      </c>
      <c r="R8" s="30" t="str">
        <f t="shared" si="10"/>
        <v xml:space="preserve"> </v>
      </c>
      <c r="S8" s="30" t="str">
        <f t="shared" si="11"/>
        <v xml:space="preserve"> </v>
      </c>
      <c r="T8" s="5" t="str" cm="1">
        <f t="array" ref="T8"/>
        <v xml:space="preserve"> </v>
      </c>
      <c r="U8" s="5" t="str">
        <f t="shared" si="1"/>
        <v xml:space="preserve"> 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 t="str">
        <f t="shared" si="12"/>
        <v xml:space="preserve"> </v>
      </c>
      <c r="X8" t="str">
        <f t="shared" si="8"/>
        <v>AnticipatedSurcharge</v>
      </c>
    </row>
    <row r="9" spans="1:24" x14ac:dyDescent="0.25">
      <c r="A9" s="26" t="s">
        <v>39</v>
      </c>
      <c r="B9" s="27" t="s">
        <v>42</v>
      </c>
      <c r="C9" s="26" t="s">
        <v>43</v>
      </c>
      <c r="D9" s="27" t="s">
        <v>26</v>
      </c>
      <c r="E9" s="28"/>
      <c r="F9" s="3">
        <f t="shared" ref="F9:F50" si="13">IF(E9=0,0,(E9-LOOKUP(2,1/($X$4:$X$50="ActiveRev Req't"),$E$4:$E$50)))</f>
        <v>0</v>
      </c>
      <c r="G9" s="29" t="str">
        <f t="shared" ref="G9:G50" si="14">IF(E9=0," ",(F9/LOOKUP(2,1/($X$4:$X$50="ActiveRev Req't"),$E$4:$E$50)))</f>
        <v xml:space="preserve"> </v>
      </c>
      <c r="H9" s="3">
        <f t="shared" si="3"/>
        <v>0</v>
      </c>
      <c r="I9" s="30">
        <f t="shared" si="4"/>
        <v>0</v>
      </c>
      <c r="J9" s="31"/>
      <c r="K9" s="20" t="str">
        <f t="shared" si="5"/>
        <v xml:space="preserve"> </v>
      </c>
      <c r="L9" s="21" t="str">
        <f t="shared" si="6"/>
        <v xml:space="preserve"> </v>
      </c>
      <c r="M9" s="21" t="str">
        <f t="shared" si="7"/>
        <v xml:space="preserve"> </v>
      </c>
      <c r="N9" s="27"/>
      <c r="O9" s="4">
        <f t="shared" si="9"/>
        <v>146.74</v>
      </c>
      <c r="P9" s="5" t="str" cm="1">
        <f t="array" ref="P9"/>
        <v xml:space="preserve"> </v>
      </c>
      <c r="Q9" s="5" t="str">
        <f t="shared" si="0"/>
        <v xml:space="preserve"> </v>
      </c>
      <c r="R9" s="30" t="str">
        <f t="shared" si="10"/>
        <v xml:space="preserve"> </v>
      </c>
      <c r="S9" s="30" t="str">
        <f t="shared" si="11"/>
        <v xml:space="preserve"> </v>
      </c>
      <c r="T9" s="5" t="str" cm="1">
        <f t="array" ref="T9"/>
        <v xml:space="preserve"> </v>
      </c>
      <c r="U9" s="5" t="str">
        <f t="shared" si="1"/>
        <v xml:space="preserve"> 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 t="str">
        <f t="shared" si="12"/>
        <v xml:space="preserve"> </v>
      </c>
      <c r="X9" t="str">
        <f t="shared" si="8"/>
        <v>AnticipatedRev Req't</v>
      </c>
    </row>
    <row r="10" spans="1:24" x14ac:dyDescent="0.25">
      <c r="A10" s="26" t="s">
        <v>46</v>
      </c>
      <c r="B10" s="27" t="s">
        <v>47</v>
      </c>
      <c r="C10" s="26" t="s">
        <v>48</v>
      </c>
      <c r="D10" s="27" t="s">
        <v>26</v>
      </c>
      <c r="E10" s="28">
        <v>103462</v>
      </c>
      <c r="F10" s="3">
        <f t="shared" si="13"/>
        <v>-342</v>
      </c>
      <c r="G10" s="29">
        <f t="shared" si="14"/>
        <v>-3.2946707255982429E-3</v>
      </c>
      <c r="H10" s="3">
        <f t="shared" si="3"/>
        <v>7525</v>
      </c>
      <c r="I10" s="30">
        <f t="shared" si="4"/>
        <v>7.8436890876304247E-2</v>
      </c>
      <c r="J10" s="31">
        <v>45292</v>
      </c>
      <c r="K10" s="20" t="str">
        <f t="shared" si="5"/>
        <v>January</v>
      </c>
      <c r="L10" s="21">
        <f t="shared" si="6"/>
        <v>2024</v>
      </c>
      <c r="M10" s="21">
        <f>IF(J10=0," ",IF(AND(MONTH(J10)=12,K10="January"),YEAR(J10)+1,YEAR(J10)))</f>
        <v>2024</v>
      </c>
      <c r="N10" s="27"/>
      <c r="O10" s="4">
        <f t="shared" si="9"/>
        <v>146.74</v>
      </c>
      <c r="P10" s="5" cm="1">
        <f t="array" ref="P10"/>
        <v>48.75</v>
      </c>
      <c r="Q10" s="5">
        <f t="shared" si="0"/>
        <v>585</v>
      </c>
      <c r="R10" s="30">
        <f t="shared" si="10"/>
        <v>8.06451612903227E-3</v>
      </c>
      <c r="S10" s="30">
        <f t="shared" si="11"/>
        <v>8.0691642651296844E-2</v>
      </c>
      <c r="T10" s="5" cm="1">
        <f t="array" ref="T10"/>
        <v>48.75</v>
      </c>
      <c r="U10" s="5">
        <f t="shared" si="1"/>
        <v>585</v>
      </c>
      <c r="V10" s="30" cm="1">
        <f t="array" ref="V10">IFERROR(IF(F10=0," ",(T10-LOOKUP(2,1/($X$4:$X$50="ActiveRev Req't"),$T$4:$T$50))/LOOKUP(2,1/($X$4:$X$50="ActiveRev Req't"),$T$4:$T$50))," ")</f>
        <v>8.06451612903227E-3</v>
      </c>
      <c r="W10" s="30">
        <f t="shared" si="12"/>
        <v>8.0691642651296844E-2</v>
      </c>
      <c r="X10" t="str">
        <f t="shared" si="8"/>
        <v>Pending - FiledRev Req't</v>
      </c>
    </row>
    <row r="11" spans="1:24" x14ac:dyDescent="0.25">
      <c r="A11" s="26" t="s">
        <v>39</v>
      </c>
      <c r="B11" s="27" t="s">
        <v>42</v>
      </c>
      <c r="C11" s="26" t="s">
        <v>49</v>
      </c>
      <c r="D11" s="27" t="s">
        <v>31</v>
      </c>
      <c r="E11" s="28"/>
      <c r="F11" s="3">
        <f t="shared" si="13"/>
        <v>0</v>
      </c>
      <c r="G11" s="29" t="str">
        <f t="shared" si="14"/>
        <v xml:space="preserve"> </v>
      </c>
      <c r="H11" s="3">
        <f t="shared" si="3"/>
        <v>0</v>
      </c>
      <c r="I11" s="30">
        <f t="shared" si="4"/>
        <v>0</v>
      </c>
      <c r="J11" s="31"/>
      <c r="K11" s="20" t="str">
        <f t="shared" si="5"/>
        <v xml:space="preserve"> </v>
      </c>
      <c r="L11" s="21" t="str">
        <f t="shared" si="6"/>
        <v xml:space="preserve"> </v>
      </c>
      <c r="M11" s="21" t="str">
        <f t="shared" ref="M11:M50" si="15">IF(J11=0," ",IF(AND(MONTH(J11)=12,K11="January"),YEAR(J11)+1,YEAR(J11)))</f>
        <v xml:space="preserve"> </v>
      </c>
      <c r="N11" s="27"/>
      <c r="O11" s="4">
        <f t="shared" si="9"/>
        <v>146.74</v>
      </c>
      <c r="P11" s="5" t="str" cm="1">
        <f t="array" ref="P11"/>
        <v xml:space="preserve"> </v>
      </c>
      <c r="Q11" s="5" t="str">
        <f t="shared" si="0"/>
        <v xml:space="preserve"> </v>
      </c>
      <c r="R11" s="30" t="str">
        <f t="shared" si="10"/>
        <v xml:space="preserve"> </v>
      </c>
      <c r="S11" s="30" t="str">
        <f t="shared" si="11"/>
        <v xml:space="preserve"> </v>
      </c>
      <c r="T11" s="5" t="str" cm="1">
        <f t="array" ref="T11"/>
        <v xml:space="preserve"> </v>
      </c>
      <c r="U11" s="5" t="str">
        <f t="shared" si="1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12"/>
        <v xml:space="preserve"> </v>
      </c>
      <c r="X11" t="str">
        <f t="shared" si="8"/>
        <v>AnticipatedSurcharge</v>
      </c>
    </row>
    <row r="12" spans="1:24" x14ac:dyDescent="0.25">
      <c r="A12" s="26" t="s">
        <v>46</v>
      </c>
      <c r="B12" s="27" t="s">
        <v>47</v>
      </c>
      <c r="C12" s="26" t="s">
        <v>62</v>
      </c>
      <c r="D12" s="27" t="s">
        <v>26</v>
      </c>
      <c r="E12" s="28">
        <v>106678</v>
      </c>
      <c r="F12" s="3">
        <f t="shared" si="13"/>
        <v>2874</v>
      </c>
      <c r="G12" s="29">
        <f t="shared" si="14"/>
        <v>2.7686794343185234E-2</v>
      </c>
      <c r="H12" s="3">
        <f t="shared" si="3"/>
        <v>10741</v>
      </c>
      <c r="I12" s="30">
        <f t="shared" si="4"/>
        <v>0.11195888968802443</v>
      </c>
      <c r="J12" s="31">
        <v>45658</v>
      </c>
      <c r="K12" s="20" t="str">
        <f t="shared" si="5"/>
        <v>January</v>
      </c>
      <c r="L12" s="21">
        <f t="shared" si="6"/>
        <v>2025</v>
      </c>
      <c r="M12" s="21">
        <f t="shared" si="15"/>
        <v>2025</v>
      </c>
      <c r="N12" s="27"/>
      <c r="O12" s="4">
        <f t="shared" si="9"/>
        <v>146.74</v>
      </c>
      <c r="P12" s="5" cm="1">
        <f t="array" ref="P12"/>
        <v>50.27</v>
      </c>
      <c r="Q12" s="5">
        <f t="shared" si="0"/>
        <v>603.24</v>
      </c>
      <c r="R12" s="30">
        <f t="shared" si="10"/>
        <v>3.9495450785773441E-2</v>
      </c>
      <c r="S12" s="30">
        <f t="shared" si="11"/>
        <v>0.11438705386832196</v>
      </c>
      <c r="T12" s="5" cm="1">
        <f t="array" ref="T12"/>
        <v>50.27</v>
      </c>
      <c r="U12" s="5">
        <f t="shared" si="1"/>
        <v>603.24</v>
      </c>
      <c r="V12" s="30" cm="1">
        <f t="array" ref="V12">IFERROR(IF(F12=0," ",(T12-LOOKUP(2,1/($X$4:$X$50="ActiveRev Req't"),$T$4:$T$50))/LOOKUP(2,1/($X$4:$X$50="ActiveRev Req't"),$T$4:$T$50))," ")</f>
        <v>3.9495450785773441E-2</v>
      </c>
      <c r="W12" s="30">
        <f t="shared" si="12"/>
        <v>0.11438705386832196</v>
      </c>
      <c r="X12" t="str">
        <f t="shared" si="8"/>
        <v>Pending - FiledRev Req't</v>
      </c>
    </row>
    <row r="13" spans="1:24" x14ac:dyDescent="0.25">
      <c r="A13" s="26" t="s">
        <v>46</v>
      </c>
      <c r="B13" s="27" t="s">
        <v>47</v>
      </c>
      <c r="C13" s="26" t="s">
        <v>63</v>
      </c>
      <c r="D13" s="27" t="s">
        <v>26</v>
      </c>
      <c r="E13" s="28">
        <v>110266.3925826309</v>
      </c>
      <c r="F13" s="3">
        <f t="shared" si="13"/>
        <v>6462.3925826308987</v>
      </c>
      <c r="G13" s="29">
        <f t="shared" si="14"/>
        <v>6.225571830209721E-2</v>
      </c>
      <c r="H13" s="3">
        <f t="shared" si="3"/>
        <v>14329.392582630899</v>
      </c>
      <c r="I13" s="30">
        <f t="shared" si="4"/>
        <v>0.1493625252262516</v>
      </c>
      <c r="J13" s="31">
        <v>46023</v>
      </c>
      <c r="K13" s="20" t="str">
        <f t="shared" si="5"/>
        <v>January</v>
      </c>
      <c r="L13" s="21">
        <f t="shared" si="6"/>
        <v>2026</v>
      </c>
      <c r="M13" s="21">
        <f t="shared" si="15"/>
        <v>2026</v>
      </c>
      <c r="N13" s="27"/>
      <c r="O13" s="4">
        <f t="shared" si="9"/>
        <v>146.74</v>
      </c>
      <c r="P13" s="5" cm="1">
        <f t="array" ref="P13"/>
        <v>51.83</v>
      </c>
      <c r="Q13" s="5">
        <f t="shared" si="0"/>
        <v>621.96</v>
      </c>
      <c r="R13" s="30">
        <f t="shared" si="10"/>
        <v>7.1753515301902382E-2</v>
      </c>
      <c r="S13" s="30">
        <f t="shared" si="11"/>
        <v>0.14896918643316334</v>
      </c>
      <c r="T13" s="5" cm="1">
        <f t="array" ref="T13"/>
        <v>51.83</v>
      </c>
      <c r="U13" s="5">
        <f t="shared" si="1"/>
        <v>621.96</v>
      </c>
      <c r="V13" s="30" cm="1">
        <f t="array" ref="V13">IFERROR(IF(F13=0," ",(T13-LOOKUP(2,1/($X$4:$X$50="ActiveRev Req't"),$T$4:$T$50))/LOOKUP(2,1/($X$4:$X$50="ActiveRev Req't"),$T$4:$T$50))," ")</f>
        <v>7.1753515301902382E-2</v>
      </c>
      <c r="W13" s="30">
        <f t="shared" si="12"/>
        <v>0.14896918643316334</v>
      </c>
      <c r="X13" t="str">
        <f t="shared" si="8"/>
        <v>Pending - FiledRev Req't</v>
      </c>
    </row>
    <row r="14" spans="1:24" x14ac:dyDescent="0.25">
      <c r="A14" s="26"/>
      <c r="B14" s="27"/>
      <c r="C14" s="26"/>
      <c r="D14" s="27"/>
      <c r="E14" s="28"/>
      <c r="F14" s="3">
        <f t="shared" si="13"/>
        <v>0</v>
      </c>
      <c r="G14" s="29" t="str">
        <f t="shared" si="14"/>
        <v xml:space="preserve"> </v>
      </c>
      <c r="H14" s="3">
        <f t="shared" si="3"/>
        <v>0</v>
      </c>
      <c r="I14" s="30">
        <f t="shared" si="4"/>
        <v>0</v>
      </c>
      <c r="J14" s="31"/>
      <c r="K14" s="20" t="str">
        <f t="shared" si="5"/>
        <v xml:space="preserve"> </v>
      </c>
      <c r="L14" s="21" t="str">
        <f t="shared" si="6"/>
        <v xml:space="preserve"> </v>
      </c>
      <c r="M14" s="21" t="str">
        <f t="shared" si="15"/>
        <v xml:space="preserve"> </v>
      </c>
      <c r="N14" s="27"/>
      <c r="O14" s="4" t="str">
        <f t="shared" si="9"/>
        <v xml:space="preserve"> </v>
      </c>
      <c r="P14" s="5" t="str" cm="1">
        <f t="array" ref="P14"/>
        <v xml:space="preserve"> </v>
      </c>
      <c r="Q14" s="5" t="str">
        <f t="shared" si="0"/>
        <v xml:space="preserve"> </v>
      </c>
      <c r="R14" s="30" t="str">
        <f t="shared" si="10"/>
        <v xml:space="preserve"> </v>
      </c>
      <c r="S14" s="30" t="str">
        <f t="shared" si="11"/>
        <v xml:space="preserve"> </v>
      </c>
      <c r="T14" s="5" t="str" cm="1">
        <f t="array" ref="T14"/>
        <v xml:space="preserve"> </v>
      </c>
      <c r="U14" s="5" t="str">
        <f t="shared" si="1"/>
        <v xml:space="preserve"> </v>
      </c>
      <c r="V14" s="30" t="str" cm="1">
        <f t="array" ref="V14">IFERROR(IF(F14=0," ",(T14-LOOKUP(2,1/($X$4:$X$50="ActiveRev Req't"),$T$4:$T$50))/LOOKUP(2,1/($X$4:$X$50="ActiveRev Req't"),$T$4:$T$50))," ")</f>
        <v xml:space="preserve"> </v>
      </c>
      <c r="W14" s="30" t="str">
        <f t="shared" si="12"/>
        <v xml:space="preserve"> </v>
      </c>
      <c r="X14" t="str">
        <f t="shared" si="8"/>
        <v/>
      </c>
    </row>
    <row r="15" spans="1:24" x14ac:dyDescent="0.25">
      <c r="A15" s="26"/>
      <c r="B15" s="27"/>
      <c r="C15" s="26"/>
      <c r="D15" s="27"/>
      <c r="E15" s="28"/>
      <c r="F15" s="3">
        <f t="shared" si="13"/>
        <v>0</v>
      </c>
      <c r="G15" s="29" t="str">
        <f t="shared" si="14"/>
        <v xml:space="preserve"> </v>
      </c>
      <c r="H15" s="3">
        <f t="shared" si="3"/>
        <v>0</v>
      </c>
      <c r="I15" s="30">
        <f t="shared" si="4"/>
        <v>0</v>
      </c>
      <c r="J15" s="31"/>
      <c r="K15" s="20" t="str">
        <f t="shared" si="5"/>
        <v xml:space="preserve"> </v>
      </c>
      <c r="L15" s="21" t="str">
        <f t="shared" si="6"/>
        <v xml:space="preserve"> </v>
      </c>
      <c r="M15" s="21" t="str">
        <f t="shared" si="15"/>
        <v xml:space="preserve"> </v>
      </c>
      <c r="N15" s="27"/>
      <c r="O15" s="4" t="str">
        <f t="shared" si="9"/>
        <v xml:space="preserve"> </v>
      </c>
      <c r="P15" s="5" t="str" cm="1">
        <f t="array" ref="P15"/>
        <v xml:space="preserve"> </v>
      </c>
      <c r="Q15" s="5" t="str">
        <f t="shared" si="0"/>
        <v xml:space="preserve"> </v>
      </c>
      <c r="R15" s="30" t="str">
        <f t="shared" si="10"/>
        <v xml:space="preserve"> </v>
      </c>
      <c r="S15" s="30" t="str">
        <f t="shared" si="11"/>
        <v xml:space="preserve"> </v>
      </c>
      <c r="T15" s="5" t="str" cm="1">
        <f t="array" ref="T15"/>
        <v xml:space="preserve"> </v>
      </c>
      <c r="U15" s="5" t="str">
        <f t="shared" si="1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12"/>
        <v xml:space="preserve"> </v>
      </c>
      <c r="X15" t="str">
        <f t="shared" si="8"/>
        <v/>
      </c>
    </row>
    <row r="16" spans="1:24" x14ac:dyDescent="0.25">
      <c r="A16" s="26"/>
      <c r="B16" s="27"/>
      <c r="C16" s="26"/>
      <c r="D16" s="27"/>
      <c r="E16" s="28"/>
      <c r="F16" s="3">
        <f t="shared" si="13"/>
        <v>0</v>
      </c>
      <c r="G16" s="29" t="str">
        <f t="shared" si="14"/>
        <v xml:space="preserve"> </v>
      </c>
      <c r="H16" s="3">
        <f t="shared" si="3"/>
        <v>0</v>
      </c>
      <c r="I16" s="30">
        <f t="shared" si="4"/>
        <v>0</v>
      </c>
      <c r="J16" s="31"/>
      <c r="K16" s="20" t="str">
        <f t="shared" si="5"/>
        <v xml:space="preserve"> </v>
      </c>
      <c r="L16" s="21" t="str">
        <f t="shared" si="6"/>
        <v xml:space="preserve"> </v>
      </c>
      <c r="M16" s="21" t="str">
        <f t="shared" si="15"/>
        <v xml:space="preserve"> </v>
      </c>
      <c r="N16" s="27"/>
      <c r="O16" s="4" t="str">
        <f t="shared" si="9"/>
        <v xml:space="preserve"> </v>
      </c>
      <c r="P16" s="5" t="str" cm="1">
        <f t="array" ref="P16"/>
        <v xml:space="preserve"> </v>
      </c>
      <c r="Q16" s="5" t="str">
        <f t="shared" si="0"/>
        <v xml:space="preserve"> </v>
      </c>
      <c r="R16" s="30" t="str">
        <f t="shared" si="10"/>
        <v xml:space="preserve"> </v>
      </c>
      <c r="S16" s="30" t="str">
        <f t="shared" si="11"/>
        <v xml:space="preserve"> </v>
      </c>
      <c r="T16" s="5" t="str" cm="1">
        <f t="array" ref="T16"/>
        <v xml:space="preserve"> </v>
      </c>
      <c r="U16" s="5" t="str">
        <f t="shared" si="1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12"/>
        <v xml:space="preserve"> </v>
      </c>
      <c r="X16" t="str">
        <f t="shared" si="8"/>
        <v/>
      </c>
    </row>
    <row r="17" spans="1:24" x14ac:dyDescent="0.25">
      <c r="A17" s="26"/>
      <c r="B17" s="27"/>
      <c r="C17" s="26"/>
      <c r="D17" s="27"/>
      <c r="E17" s="28"/>
      <c r="F17" s="3">
        <f t="shared" si="13"/>
        <v>0</v>
      </c>
      <c r="G17" s="29" t="str">
        <f t="shared" si="14"/>
        <v xml:space="preserve"> </v>
      </c>
      <c r="H17" s="3">
        <f t="shared" si="3"/>
        <v>0</v>
      </c>
      <c r="I17" s="30">
        <f t="shared" si="4"/>
        <v>0</v>
      </c>
      <c r="J17" s="31"/>
      <c r="K17" s="20" t="str">
        <f t="shared" si="5"/>
        <v xml:space="preserve"> </v>
      </c>
      <c r="L17" s="21" t="str">
        <f t="shared" si="6"/>
        <v xml:space="preserve"> </v>
      </c>
      <c r="M17" s="21" t="str">
        <f t="shared" si="15"/>
        <v xml:space="preserve"> </v>
      </c>
      <c r="N17" s="27"/>
      <c r="O17" s="4" t="str">
        <f t="shared" si="9"/>
        <v xml:space="preserve"> </v>
      </c>
      <c r="P17" s="5" t="str" cm="1">
        <f t="array" ref="P17"/>
        <v xml:space="preserve"> </v>
      </c>
      <c r="Q17" s="5" t="str">
        <f t="shared" si="0"/>
        <v xml:space="preserve"> </v>
      </c>
      <c r="R17" s="30" t="str">
        <f t="shared" si="10"/>
        <v xml:space="preserve"> </v>
      </c>
      <c r="S17" s="30" t="str">
        <f t="shared" si="11"/>
        <v xml:space="preserve"> </v>
      </c>
      <c r="T17" s="5" t="str" cm="1">
        <f t="array" ref="T17"/>
        <v xml:space="preserve"> </v>
      </c>
      <c r="U17" s="5" t="str">
        <f t="shared" si="1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12"/>
        <v xml:space="preserve"> </v>
      </c>
      <c r="X17" t="str">
        <f t="shared" si="8"/>
        <v/>
      </c>
    </row>
    <row r="18" spans="1:24" x14ac:dyDescent="0.25">
      <c r="A18" s="26"/>
      <c r="B18" s="27"/>
      <c r="C18" s="26"/>
      <c r="D18" s="27"/>
      <c r="E18" s="28"/>
      <c r="F18" s="3">
        <f t="shared" si="13"/>
        <v>0</v>
      </c>
      <c r="G18" s="29" t="str">
        <f t="shared" si="14"/>
        <v xml:space="preserve"> </v>
      </c>
      <c r="H18" s="3">
        <f t="shared" si="3"/>
        <v>0</v>
      </c>
      <c r="I18" s="30">
        <f t="shared" si="4"/>
        <v>0</v>
      </c>
      <c r="J18" s="31"/>
      <c r="K18" s="20" t="str">
        <f t="shared" si="5"/>
        <v xml:space="preserve"> </v>
      </c>
      <c r="L18" s="21" t="str">
        <f t="shared" si="6"/>
        <v xml:space="preserve"> </v>
      </c>
      <c r="M18" s="21" t="str">
        <f t="shared" si="15"/>
        <v xml:space="preserve"> </v>
      </c>
      <c r="N18" s="27"/>
      <c r="O18" s="4" t="str">
        <f t="shared" si="9"/>
        <v xml:space="preserve"> </v>
      </c>
      <c r="P18" s="5" t="str" cm="1">
        <f t="array" ref="P18"/>
        <v xml:space="preserve"> </v>
      </c>
      <c r="Q18" s="5" t="str">
        <f t="shared" si="0"/>
        <v xml:space="preserve"> </v>
      </c>
      <c r="R18" s="30" t="str">
        <f t="shared" si="10"/>
        <v xml:space="preserve"> </v>
      </c>
      <c r="S18" s="30" t="str">
        <f t="shared" si="11"/>
        <v xml:space="preserve"> </v>
      </c>
      <c r="T18" s="5" t="str" cm="1">
        <f t="array" ref="T18"/>
        <v xml:space="preserve"> </v>
      </c>
      <c r="U18" s="5" t="str">
        <f t="shared" si="1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12"/>
        <v xml:space="preserve"> </v>
      </c>
      <c r="X18" t="str">
        <f t="shared" si="8"/>
        <v/>
      </c>
    </row>
    <row r="19" spans="1:24" x14ac:dyDescent="0.25">
      <c r="A19" s="26"/>
      <c r="B19" s="27"/>
      <c r="C19" s="26"/>
      <c r="D19" s="27"/>
      <c r="E19" s="28"/>
      <c r="F19" s="3">
        <f t="shared" si="13"/>
        <v>0</v>
      </c>
      <c r="G19" s="29" t="str">
        <f t="shared" si="14"/>
        <v xml:space="preserve"> </v>
      </c>
      <c r="H19" s="3">
        <f t="shared" si="3"/>
        <v>0</v>
      </c>
      <c r="I19" s="30">
        <f t="shared" si="4"/>
        <v>0</v>
      </c>
      <c r="J19" s="31"/>
      <c r="K19" s="20" t="str">
        <f t="shared" si="5"/>
        <v xml:space="preserve"> </v>
      </c>
      <c r="L19" s="21" t="str">
        <f t="shared" si="6"/>
        <v xml:space="preserve"> </v>
      </c>
      <c r="M19" s="21" t="str">
        <f t="shared" si="15"/>
        <v xml:space="preserve"> </v>
      </c>
      <c r="N19" s="27"/>
      <c r="O19" s="4" t="str">
        <f t="shared" si="9"/>
        <v xml:space="preserve"> </v>
      </c>
      <c r="P19" s="5" t="str" cm="1">
        <f t="array" ref="P19"/>
        <v xml:space="preserve"> </v>
      </c>
      <c r="Q19" s="5" t="str">
        <f t="shared" si="0"/>
        <v xml:space="preserve"> </v>
      </c>
      <c r="R19" s="30" t="str">
        <f t="shared" si="10"/>
        <v xml:space="preserve"> </v>
      </c>
      <c r="S19" s="30" t="str">
        <f t="shared" si="11"/>
        <v xml:space="preserve"> </v>
      </c>
      <c r="T19" s="5" t="str" cm="1">
        <f t="array" ref="T19"/>
        <v xml:space="preserve"> </v>
      </c>
      <c r="U19" s="5" t="str">
        <f t="shared" si="1"/>
        <v xml:space="preserve"> </v>
      </c>
      <c r="V19" s="30" t="str" cm="1">
        <f t="array" ref="V19">IFERROR(IF(F19=0," ",(T19-LOOKUP(2,1/($X$4:$X$50="ActiveRev Req't"),$T$4:$T$50))/LOOKUP(2,1/($X$4:$X$50="ActiveRev Req't"),$T$4:$T$50))," ")</f>
        <v xml:space="preserve"> </v>
      </c>
      <c r="W19" s="30" t="str">
        <f t="shared" si="12"/>
        <v xml:space="preserve"> </v>
      </c>
      <c r="X19" t="str">
        <f t="shared" si="8"/>
        <v/>
      </c>
    </row>
    <row r="20" spans="1:24" x14ac:dyDescent="0.25">
      <c r="A20" s="26"/>
      <c r="B20" s="27"/>
      <c r="C20" s="26"/>
      <c r="D20" s="27"/>
      <c r="E20" s="28"/>
      <c r="F20" s="3">
        <f t="shared" si="13"/>
        <v>0</v>
      </c>
      <c r="G20" s="29" t="str">
        <f t="shared" si="14"/>
        <v xml:space="preserve"> </v>
      </c>
      <c r="H20" s="3">
        <f t="shared" si="3"/>
        <v>0</v>
      </c>
      <c r="I20" s="30">
        <f t="shared" si="4"/>
        <v>0</v>
      </c>
      <c r="J20" s="31"/>
      <c r="K20" s="20" t="str">
        <f t="shared" si="5"/>
        <v xml:space="preserve"> </v>
      </c>
      <c r="L20" s="21" t="str">
        <f t="shared" si="6"/>
        <v xml:space="preserve"> </v>
      </c>
      <c r="M20" s="21" t="str">
        <f t="shared" si="15"/>
        <v xml:space="preserve"> </v>
      </c>
      <c r="N20" s="27"/>
      <c r="O20" s="4" t="str">
        <f t="shared" si="9"/>
        <v xml:space="preserve"> </v>
      </c>
      <c r="P20" s="5" t="str" cm="1">
        <f t="array" ref="P20"/>
        <v xml:space="preserve"> </v>
      </c>
      <c r="Q20" s="5" t="str">
        <f t="shared" si="0"/>
        <v xml:space="preserve"> </v>
      </c>
      <c r="R20" s="30" t="str">
        <f t="shared" si="10"/>
        <v xml:space="preserve"> </v>
      </c>
      <c r="S20" s="30" t="str">
        <f t="shared" si="11"/>
        <v xml:space="preserve"> </v>
      </c>
      <c r="T20" s="5" t="str" cm="1">
        <f t="array" ref="T20"/>
        <v xml:space="preserve"> </v>
      </c>
      <c r="U20" s="5" t="str">
        <f t="shared" si="1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12"/>
        <v xml:space="preserve"> </v>
      </c>
      <c r="X20" t="str">
        <f t="shared" si="8"/>
        <v/>
      </c>
    </row>
    <row r="21" spans="1:24" x14ac:dyDescent="0.25">
      <c r="A21" s="26"/>
      <c r="B21" s="27"/>
      <c r="C21" s="26"/>
      <c r="D21" s="27"/>
      <c r="E21" s="28"/>
      <c r="F21" s="3">
        <f t="shared" si="13"/>
        <v>0</v>
      </c>
      <c r="G21" s="29" t="str">
        <f t="shared" si="14"/>
        <v xml:space="preserve"> </v>
      </c>
      <c r="H21" s="3">
        <f t="shared" si="3"/>
        <v>0</v>
      </c>
      <c r="I21" s="30">
        <f t="shared" si="4"/>
        <v>0</v>
      </c>
      <c r="J21" s="31"/>
      <c r="K21" s="20" t="str">
        <f t="shared" si="5"/>
        <v xml:space="preserve"> </v>
      </c>
      <c r="L21" s="21" t="str">
        <f t="shared" si="6"/>
        <v xml:space="preserve"> </v>
      </c>
      <c r="M21" s="21" t="str">
        <f t="shared" si="15"/>
        <v xml:space="preserve"> </v>
      </c>
      <c r="N21" s="27"/>
      <c r="O21" s="4" t="str">
        <f t="shared" si="9"/>
        <v xml:space="preserve"> </v>
      </c>
      <c r="P21" s="5" t="str" cm="1">
        <f t="array" ref="P21"/>
        <v xml:space="preserve"> </v>
      </c>
      <c r="Q21" s="5" t="str">
        <f t="shared" si="0"/>
        <v xml:space="preserve"> </v>
      </c>
      <c r="R21" s="30" t="str">
        <f t="shared" si="10"/>
        <v xml:space="preserve"> </v>
      </c>
      <c r="S21" s="30" t="str">
        <f t="shared" si="11"/>
        <v xml:space="preserve"> </v>
      </c>
      <c r="T21" s="5" t="str" cm="1">
        <f t="array" ref="T21"/>
        <v xml:space="preserve"> </v>
      </c>
      <c r="U21" s="5" t="str">
        <f t="shared" si="1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12"/>
        <v xml:space="preserve"> </v>
      </c>
      <c r="X21" t="str">
        <f t="shared" si="8"/>
        <v/>
      </c>
    </row>
    <row r="22" spans="1:24" x14ac:dyDescent="0.25">
      <c r="A22" s="26"/>
      <c r="B22" s="27"/>
      <c r="C22" s="26"/>
      <c r="D22" s="27"/>
      <c r="E22" s="28"/>
      <c r="F22" s="3">
        <f t="shared" si="13"/>
        <v>0</v>
      </c>
      <c r="G22" s="29" t="str">
        <f t="shared" si="14"/>
        <v xml:space="preserve"> </v>
      </c>
      <c r="H22" s="3">
        <f t="shared" si="3"/>
        <v>0</v>
      </c>
      <c r="I22" s="30">
        <f t="shared" si="4"/>
        <v>0</v>
      </c>
      <c r="J22" s="31"/>
      <c r="K22" s="20" t="str">
        <f t="shared" si="5"/>
        <v xml:space="preserve"> </v>
      </c>
      <c r="L22" s="21" t="str">
        <f t="shared" si="6"/>
        <v xml:space="preserve"> </v>
      </c>
      <c r="M22" s="21" t="str">
        <f t="shared" si="15"/>
        <v xml:space="preserve"> </v>
      </c>
      <c r="N22" s="27"/>
      <c r="O22" s="4" t="str">
        <f t="shared" si="9"/>
        <v xml:space="preserve"> </v>
      </c>
      <c r="P22" s="5" t="str" cm="1">
        <f t="array" ref="P22"/>
        <v xml:space="preserve"> </v>
      </c>
      <c r="Q22" s="5" t="str">
        <f t="shared" si="0"/>
        <v xml:space="preserve"> </v>
      </c>
      <c r="R22" s="30" t="str">
        <f t="shared" si="10"/>
        <v xml:space="preserve"> </v>
      </c>
      <c r="S22" s="30" t="str">
        <f t="shared" si="11"/>
        <v xml:space="preserve"> </v>
      </c>
      <c r="T22" s="5" t="str" cm="1">
        <f t="array" ref="T22"/>
        <v xml:space="preserve"> </v>
      </c>
      <c r="U22" s="5" t="str">
        <f t="shared" si="1"/>
        <v xml:space="preserve"> </v>
      </c>
      <c r="V22" s="30" t="str" cm="1">
        <f t="array" ref="V22">IFERROR(IF(F22=0," ",(T22-LOOKUP(2,1/($X$4:$X$50="ActiveRev Req't"),$T$4:$T$50))/LOOKUP(2,1/($X$4:$X$50="ActiveRev Req't"),$T$4:$T$50))," ")</f>
        <v xml:space="preserve"> </v>
      </c>
      <c r="W22" s="30" t="str">
        <f t="shared" si="12"/>
        <v xml:space="preserve"> </v>
      </c>
      <c r="X22" t="str">
        <f t="shared" si="8"/>
        <v/>
      </c>
    </row>
    <row r="23" spans="1:24" x14ac:dyDescent="0.25">
      <c r="A23" s="26"/>
      <c r="B23" s="27"/>
      <c r="C23" s="26"/>
      <c r="D23" s="27"/>
      <c r="E23" s="28"/>
      <c r="F23" s="3">
        <f t="shared" si="13"/>
        <v>0</v>
      </c>
      <c r="G23" s="29" t="str">
        <f t="shared" si="14"/>
        <v xml:space="preserve"> </v>
      </c>
      <c r="H23" s="3">
        <f t="shared" si="3"/>
        <v>0</v>
      </c>
      <c r="I23" s="30">
        <f t="shared" si="4"/>
        <v>0</v>
      </c>
      <c r="J23" s="31"/>
      <c r="K23" s="20" t="str">
        <f t="shared" si="5"/>
        <v xml:space="preserve"> </v>
      </c>
      <c r="L23" s="21" t="str">
        <f t="shared" si="6"/>
        <v xml:space="preserve"> </v>
      </c>
      <c r="M23" s="21" t="str">
        <f t="shared" si="15"/>
        <v xml:space="preserve"> </v>
      </c>
      <c r="N23" s="27"/>
      <c r="O23" s="4" t="str">
        <f t="shared" si="9"/>
        <v xml:space="preserve"> </v>
      </c>
      <c r="P23" s="5" t="str" cm="1">
        <f t="array" ref="P23"/>
        <v xml:space="preserve"> </v>
      </c>
      <c r="Q23" s="5" t="str">
        <f t="shared" si="0"/>
        <v xml:space="preserve"> </v>
      </c>
      <c r="R23" s="30" t="str">
        <f t="shared" si="10"/>
        <v xml:space="preserve"> </v>
      </c>
      <c r="S23" s="30" t="str">
        <f t="shared" si="11"/>
        <v xml:space="preserve"> </v>
      </c>
      <c r="T23" s="5" t="str" cm="1">
        <f t="array" ref="T23"/>
        <v xml:space="preserve"> </v>
      </c>
      <c r="U23" s="5" t="str">
        <f t="shared" si="1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12"/>
        <v xml:space="preserve"> </v>
      </c>
      <c r="X23" t="str">
        <f t="shared" si="8"/>
        <v/>
      </c>
    </row>
    <row r="24" spans="1:24" x14ac:dyDescent="0.25">
      <c r="A24" s="26"/>
      <c r="B24" s="27"/>
      <c r="C24" s="26"/>
      <c r="D24" s="27"/>
      <c r="E24" s="28"/>
      <c r="F24" s="3">
        <f t="shared" si="13"/>
        <v>0</v>
      </c>
      <c r="G24" s="29" t="str">
        <f t="shared" si="14"/>
        <v xml:space="preserve"> </v>
      </c>
      <c r="H24" s="3">
        <f t="shared" si="3"/>
        <v>0</v>
      </c>
      <c r="I24" s="30">
        <f t="shared" si="4"/>
        <v>0</v>
      </c>
      <c r="J24" s="31"/>
      <c r="K24" s="20" t="str">
        <f t="shared" si="5"/>
        <v xml:space="preserve"> </v>
      </c>
      <c r="L24" s="21" t="str">
        <f t="shared" si="6"/>
        <v xml:space="preserve"> </v>
      </c>
      <c r="M24" s="21" t="str">
        <f t="shared" si="15"/>
        <v xml:space="preserve"> </v>
      </c>
      <c r="N24" s="27"/>
      <c r="O24" s="4" t="str">
        <f t="shared" si="9"/>
        <v xml:space="preserve"> </v>
      </c>
      <c r="P24" s="5" t="str" cm="1">
        <f t="array" ref="P24"/>
        <v xml:space="preserve"> </v>
      </c>
      <c r="Q24" s="5" t="str">
        <f t="shared" si="0"/>
        <v xml:space="preserve"> </v>
      </c>
      <c r="R24" s="30" t="str">
        <f t="shared" si="10"/>
        <v xml:space="preserve"> </v>
      </c>
      <c r="S24" s="30" t="str">
        <f t="shared" si="11"/>
        <v xml:space="preserve"> </v>
      </c>
      <c r="T24" s="5" t="str" cm="1">
        <f t="array" ref="T24"/>
        <v xml:space="preserve"> </v>
      </c>
      <c r="U24" s="5" t="str">
        <f t="shared" si="1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12"/>
        <v xml:space="preserve"> </v>
      </c>
      <c r="X24" t="str">
        <f t="shared" si="8"/>
        <v/>
      </c>
    </row>
    <row r="25" spans="1:24" x14ac:dyDescent="0.25">
      <c r="A25" s="26"/>
      <c r="B25" s="26"/>
      <c r="C25" s="26"/>
      <c r="D25" s="27"/>
      <c r="E25" s="28"/>
      <c r="F25" s="3">
        <f t="shared" si="13"/>
        <v>0</v>
      </c>
      <c r="G25" s="29" t="str">
        <f t="shared" si="14"/>
        <v xml:space="preserve"> </v>
      </c>
      <c r="H25" s="3">
        <f t="shared" si="3"/>
        <v>0</v>
      </c>
      <c r="I25" s="30">
        <f t="shared" si="4"/>
        <v>0</v>
      </c>
      <c r="J25" s="27"/>
      <c r="K25" s="20" t="str">
        <f t="shared" si="5"/>
        <v xml:space="preserve"> </v>
      </c>
      <c r="L25" s="21" t="str">
        <f t="shared" si="6"/>
        <v xml:space="preserve"> </v>
      </c>
      <c r="M25" s="21" t="str">
        <f t="shared" si="15"/>
        <v xml:space="preserve"> </v>
      </c>
      <c r="N25" s="27"/>
      <c r="O25" s="4" t="str">
        <f t="shared" si="9"/>
        <v xml:space="preserve"> </v>
      </c>
      <c r="P25" s="5" t="str" cm="1">
        <f t="array" ref="P25"/>
        <v xml:space="preserve"> </v>
      </c>
      <c r="Q25" s="5" t="str">
        <f t="shared" si="0"/>
        <v xml:space="preserve"> </v>
      </c>
      <c r="R25" s="30" t="str">
        <f t="shared" si="10"/>
        <v xml:space="preserve"> </v>
      </c>
      <c r="S25" s="30" t="str">
        <f t="shared" si="11"/>
        <v xml:space="preserve"> </v>
      </c>
      <c r="T25" s="5" t="str" cm="1">
        <f t="array" ref="T25"/>
        <v xml:space="preserve"> </v>
      </c>
      <c r="U25" s="5" t="str">
        <f t="shared" si="1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12"/>
        <v xml:space="preserve"> </v>
      </c>
      <c r="X25" t="str">
        <f t="shared" si="8"/>
        <v/>
      </c>
    </row>
    <row r="26" spans="1:24" x14ac:dyDescent="0.25">
      <c r="A26" s="26"/>
      <c r="B26" s="26"/>
      <c r="C26" s="26"/>
      <c r="D26" s="27"/>
      <c r="E26" s="28"/>
      <c r="F26" s="3">
        <f t="shared" si="13"/>
        <v>0</v>
      </c>
      <c r="G26" s="29" t="str">
        <f t="shared" si="14"/>
        <v xml:space="preserve"> </v>
      </c>
      <c r="H26" s="3">
        <f t="shared" si="3"/>
        <v>0</v>
      </c>
      <c r="I26" s="30">
        <f t="shared" si="4"/>
        <v>0</v>
      </c>
      <c r="J26" s="27"/>
      <c r="K26" s="20" t="str">
        <f t="shared" si="5"/>
        <v xml:space="preserve"> </v>
      </c>
      <c r="L26" s="21" t="str">
        <f t="shared" si="6"/>
        <v xml:space="preserve"> </v>
      </c>
      <c r="M26" s="21" t="str">
        <f t="shared" si="15"/>
        <v xml:space="preserve"> </v>
      </c>
      <c r="N26" s="27"/>
      <c r="O26" s="4" t="str">
        <f t="shared" si="9"/>
        <v xml:space="preserve"> </v>
      </c>
      <c r="P26" s="5" t="str" cm="1">
        <f t="array" ref="P26"/>
        <v xml:space="preserve"> </v>
      </c>
      <c r="Q26" s="5" t="str">
        <f t="shared" si="0"/>
        <v xml:space="preserve"> </v>
      </c>
      <c r="R26" s="30" t="str">
        <f t="shared" si="10"/>
        <v xml:space="preserve"> </v>
      </c>
      <c r="S26" s="30" t="str">
        <f t="shared" si="11"/>
        <v xml:space="preserve"> </v>
      </c>
      <c r="T26" s="5" t="str" cm="1">
        <f t="array" ref="T26"/>
        <v xml:space="preserve"> </v>
      </c>
      <c r="U26" s="5" t="str">
        <f t="shared" si="1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12"/>
        <v xml:space="preserve"> </v>
      </c>
      <c r="X26" t="str">
        <f t="shared" si="8"/>
        <v/>
      </c>
    </row>
    <row r="27" spans="1:24" x14ac:dyDescent="0.25">
      <c r="A27" s="26"/>
      <c r="B27" s="26"/>
      <c r="C27" s="26"/>
      <c r="D27" s="27"/>
      <c r="E27" s="28"/>
      <c r="F27" s="3">
        <f t="shared" si="13"/>
        <v>0</v>
      </c>
      <c r="G27" s="29" t="str">
        <f t="shared" si="14"/>
        <v xml:space="preserve"> </v>
      </c>
      <c r="H27" s="3">
        <f t="shared" si="3"/>
        <v>0</v>
      </c>
      <c r="I27" s="30">
        <f t="shared" si="4"/>
        <v>0</v>
      </c>
      <c r="J27" s="27"/>
      <c r="K27" s="20" t="str">
        <f t="shared" si="5"/>
        <v xml:space="preserve"> </v>
      </c>
      <c r="L27" s="21" t="str">
        <f t="shared" si="6"/>
        <v xml:space="preserve"> </v>
      </c>
      <c r="M27" s="21" t="str">
        <f t="shared" si="15"/>
        <v xml:space="preserve"> </v>
      </c>
      <c r="N27" s="27"/>
      <c r="O27" s="4" t="str">
        <f t="shared" si="9"/>
        <v xml:space="preserve"> </v>
      </c>
      <c r="P27" s="5" t="str" cm="1">
        <f t="array" ref="P27"/>
        <v xml:space="preserve"> </v>
      </c>
      <c r="Q27" s="5" t="str">
        <f t="shared" si="0"/>
        <v xml:space="preserve"> </v>
      </c>
      <c r="R27" s="30" t="str">
        <f t="shared" si="10"/>
        <v xml:space="preserve"> </v>
      </c>
      <c r="S27" s="30" t="str">
        <f t="shared" si="11"/>
        <v xml:space="preserve"> </v>
      </c>
      <c r="T27" s="5" t="str" cm="1">
        <f t="array" ref="T27"/>
        <v xml:space="preserve"> </v>
      </c>
      <c r="U27" s="5" t="str">
        <f t="shared" si="1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12"/>
        <v xml:space="preserve"> </v>
      </c>
      <c r="X27" t="str">
        <f t="shared" si="8"/>
        <v/>
      </c>
    </row>
    <row r="28" spans="1:24" x14ac:dyDescent="0.25">
      <c r="A28" s="26"/>
      <c r="B28" s="26"/>
      <c r="C28" s="26"/>
      <c r="D28" s="27"/>
      <c r="E28" s="28"/>
      <c r="F28" s="3">
        <f t="shared" si="13"/>
        <v>0</v>
      </c>
      <c r="G28" s="29" t="str">
        <f t="shared" si="14"/>
        <v xml:space="preserve"> </v>
      </c>
      <c r="H28" s="3">
        <f t="shared" si="3"/>
        <v>0</v>
      </c>
      <c r="I28" s="30">
        <f t="shared" si="4"/>
        <v>0</v>
      </c>
      <c r="J28" s="27"/>
      <c r="K28" s="20" t="str">
        <f t="shared" si="5"/>
        <v xml:space="preserve"> </v>
      </c>
      <c r="L28" s="21" t="str">
        <f t="shared" si="6"/>
        <v xml:space="preserve"> </v>
      </c>
      <c r="M28" s="21" t="str">
        <f t="shared" si="15"/>
        <v xml:space="preserve"> </v>
      </c>
      <c r="N28" s="27"/>
      <c r="O28" s="4" t="str">
        <f t="shared" si="9"/>
        <v xml:space="preserve"> </v>
      </c>
      <c r="P28" s="5" t="str" cm="1">
        <f t="array" ref="P28"/>
        <v xml:space="preserve"> </v>
      </c>
      <c r="Q28" s="5" t="str">
        <f t="shared" si="0"/>
        <v xml:space="preserve"> </v>
      </c>
      <c r="R28" s="30" t="str">
        <f t="shared" si="10"/>
        <v xml:space="preserve"> </v>
      </c>
      <c r="S28" s="30" t="str">
        <f t="shared" si="11"/>
        <v xml:space="preserve"> </v>
      </c>
      <c r="T28" s="5" t="str" cm="1">
        <f t="array" ref="T28"/>
        <v xml:space="preserve"> </v>
      </c>
      <c r="U28" s="5" t="str">
        <f t="shared" si="1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12"/>
        <v xml:space="preserve"> </v>
      </c>
      <c r="X28" t="str">
        <f t="shared" si="8"/>
        <v/>
      </c>
    </row>
    <row r="29" spans="1:24" x14ac:dyDescent="0.25">
      <c r="A29" s="26"/>
      <c r="B29" s="26"/>
      <c r="C29" s="26"/>
      <c r="D29" s="27"/>
      <c r="E29" s="28"/>
      <c r="F29" s="3">
        <f t="shared" si="13"/>
        <v>0</v>
      </c>
      <c r="G29" s="29" t="str">
        <f t="shared" si="14"/>
        <v xml:space="preserve"> </v>
      </c>
      <c r="H29" s="3">
        <f t="shared" si="3"/>
        <v>0</v>
      </c>
      <c r="I29" s="30">
        <f t="shared" si="4"/>
        <v>0</v>
      </c>
      <c r="J29" s="27"/>
      <c r="K29" s="20" t="str">
        <f t="shared" si="5"/>
        <v xml:space="preserve"> </v>
      </c>
      <c r="L29" s="21" t="str">
        <f t="shared" si="6"/>
        <v xml:space="preserve"> </v>
      </c>
      <c r="M29" s="21" t="str">
        <f t="shared" si="15"/>
        <v xml:space="preserve"> </v>
      </c>
      <c r="N29" s="27"/>
      <c r="O29" s="4" t="str">
        <f t="shared" si="9"/>
        <v xml:space="preserve"> </v>
      </c>
      <c r="P29" s="5" t="str" cm="1">
        <f t="array" ref="P29"/>
        <v xml:space="preserve"> </v>
      </c>
      <c r="Q29" s="5" t="str">
        <f t="shared" si="0"/>
        <v xml:space="preserve"> </v>
      </c>
      <c r="R29" s="30" t="str">
        <f t="shared" si="10"/>
        <v xml:space="preserve"> </v>
      </c>
      <c r="S29" s="30" t="str">
        <f t="shared" si="11"/>
        <v xml:space="preserve"> </v>
      </c>
      <c r="T29" s="5" t="str" cm="1">
        <f t="array" ref="T29"/>
        <v xml:space="preserve"> </v>
      </c>
      <c r="U29" s="5" t="str">
        <f t="shared" si="1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12"/>
        <v xml:space="preserve"> </v>
      </c>
      <c r="X29" t="str">
        <f t="shared" si="8"/>
        <v/>
      </c>
    </row>
    <row r="30" spans="1:24" x14ac:dyDescent="0.25">
      <c r="A30" s="26"/>
      <c r="B30" s="26"/>
      <c r="C30" s="26"/>
      <c r="D30" s="27"/>
      <c r="E30" s="28"/>
      <c r="F30" s="3">
        <f t="shared" si="13"/>
        <v>0</v>
      </c>
      <c r="G30" s="29" t="str">
        <f t="shared" si="14"/>
        <v xml:space="preserve"> </v>
      </c>
      <c r="H30" s="3">
        <f t="shared" si="3"/>
        <v>0</v>
      </c>
      <c r="I30" s="30">
        <f t="shared" si="4"/>
        <v>0</v>
      </c>
      <c r="J30" s="27"/>
      <c r="K30" s="20" t="str">
        <f t="shared" si="5"/>
        <v xml:space="preserve"> </v>
      </c>
      <c r="L30" s="21" t="str">
        <f t="shared" si="6"/>
        <v xml:space="preserve"> </v>
      </c>
      <c r="M30" s="21" t="str">
        <f t="shared" si="15"/>
        <v xml:space="preserve"> </v>
      </c>
      <c r="N30" s="27"/>
      <c r="O30" s="4" t="str">
        <f t="shared" si="9"/>
        <v xml:space="preserve"> </v>
      </c>
      <c r="P30" s="5" t="str" cm="1">
        <f t="array" ref="P30"/>
        <v xml:space="preserve"> </v>
      </c>
      <c r="Q30" s="5" t="str">
        <f t="shared" si="0"/>
        <v xml:space="preserve"> </v>
      </c>
      <c r="R30" s="30" t="str">
        <f t="shared" si="10"/>
        <v xml:space="preserve"> </v>
      </c>
      <c r="S30" s="30" t="str">
        <f t="shared" si="11"/>
        <v xml:space="preserve"> </v>
      </c>
      <c r="T30" s="5" t="str" cm="1">
        <f t="array" ref="T30"/>
        <v xml:space="preserve"> </v>
      </c>
      <c r="U30" s="5" t="str">
        <f t="shared" si="1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12"/>
        <v xml:space="preserve"> </v>
      </c>
      <c r="X30" t="str">
        <f t="shared" si="8"/>
        <v/>
      </c>
    </row>
    <row r="31" spans="1:24" x14ac:dyDescent="0.25">
      <c r="A31" s="26"/>
      <c r="B31" s="26"/>
      <c r="C31" s="26"/>
      <c r="D31" s="27"/>
      <c r="E31" s="28"/>
      <c r="F31" s="3">
        <f t="shared" si="13"/>
        <v>0</v>
      </c>
      <c r="G31" s="29" t="str">
        <f t="shared" si="14"/>
        <v xml:space="preserve"> </v>
      </c>
      <c r="H31" s="3">
        <f t="shared" si="3"/>
        <v>0</v>
      </c>
      <c r="I31" s="30">
        <f t="shared" si="4"/>
        <v>0</v>
      </c>
      <c r="J31" s="27"/>
      <c r="K31" s="20" t="str">
        <f t="shared" si="5"/>
        <v xml:space="preserve"> </v>
      </c>
      <c r="L31" s="21" t="str">
        <f t="shared" si="6"/>
        <v xml:space="preserve"> </v>
      </c>
      <c r="M31" s="21" t="str">
        <f t="shared" si="15"/>
        <v xml:space="preserve"> </v>
      </c>
      <c r="N31" s="27"/>
      <c r="O31" s="4" t="str">
        <f t="shared" si="9"/>
        <v xml:space="preserve"> </v>
      </c>
      <c r="P31" s="5" t="str" cm="1">
        <f t="array" ref="P31"/>
        <v xml:space="preserve"> </v>
      </c>
      <c r="Q31" s="5" t="str">
        <f t="shared" si="0"/>
        <v xml:space="preserve"> </v>
      </c>
      <c r="R31" s="30" t="str">
        <f t="shared" si="10"/>
        <v xml:space="preserve"> </v>
      </c>
      <c r="S31" s="30" t="str">
        <f t="shared" si="11"/>
        <v xml:space="preserve"> </v>
      </c>
      <c r="T31" s="5" t="str" cm="1">
        <f t="array" ref="T31"/>
        <v xml:space="preserve"> </v>
      </c>
      <c r="U31" s="5" t="str">
        <f t="shared" si="1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12"/>
        <v xml:space="preserve"> </v>
      </c>
      <c r="X31" t="str">
        <f t="shared" si="8"/>
        <v/>
      </c>
    </row>
    <row r="32" spans="1:24" x14ac:dyDescent="0.25">
      <c r="A32" s="26"/>
      <c r="B32" s="26"/>
      <c r="C32" s="26"/>
      <c r="D32" s="27"/>
      <c r="E32" s="28"/>
      <c r="F32" s="3">
        <f t="shared" si="13"/>
        <v>0</v>
      </c>
      <c r="G32" s="29" t="str">
        <f t="shared" si="14"/>
        <v xml:space="preserve"> </v>
      </c>
      <c r="H32" s="3">
        <f t="shared" si="3"/>
        <v>0</v>
      </c>
      <c r="I32" s="30">
        <f t="shared" si="4"/>
        <v>0</v>
      </c>
      <c r="J32" s="27"/>
      <c r="K32" s="20" t="str">
        <f t="shared" si="5"/>
        <v xml:space="preserve"> </v>
      </c>
      <c r="L32" s="21" t="str">
        <f t="shared" si="6"/>
        <v xml:space="preserve"> </v>
      </c>
      <c r="M32" s="21" t="str">
        <f t="shared" si="15"/>
        <v xml:space="preserve"> </v>
      </c>
      <c r="N32" s="27"/>
      <c r="O32" s="4" t="str">
        <f t="shared" si="9"/>
        <v xml:space="preserve"> </v>
      </c>
      <c r="P32" s="5" t="str" cm="1">
        <f t="array" ref="P32"/>
        <v xml:space="preserve"> </v>
      </c>
      <c r="Q32" s="5" t="str">
        <f t="shared" si="0"/>
        <v xml:space="preserve"> </v>
      </c>
      <c r="R32" s="30" t="str">
        <f t="shared" si="10"/>
        <v xml:space="preserve"> </v>
      </c>
      <c r="S32" s="30" t="str">
        <f t="shared" si="11"/>
        <v xml:space="preserve"> </v>
      </c>
      <c r="T32" s="5" t="str" cm="1">
        <f t="array" ref="T32"/>
        <v xml:space="preserve"> </v>
      </c>
      <c r="U32" s="5" t="str">
        <f t="shared" si="1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12"/>
        <v xml:space="preserve"> </v>
      </c>
      <c r="X32" t="str">
        <f t="shared" si="8"/>
        <v/>
      </c>
    </row>
    <row r="33" spans="1:24" x14ac:dyDescent="0.25">
      <c r="A33" s="26"/>
      <c r="B33" s="26"/>
      <c r="C33" s="26"/>
      <c r="D33" s="27"/>
      <c r="E33" s="28"/>
      <c r="F33" s="3">
        <f t="shared" si="13"/>
        <v>0</v>
      </c>
      <c r="G33" s="29" t="str">
        <f t="shared" si="14"/>
        <v xml:space="preserve"> </v>
      </c>
      <c r="H33" s="3">
        <f t="shared" si="3"/>
        <v>0</v>
      </c>
      <c r="I33" s="30">
        <f t="shared" si="4"/>
        <v>0</v>
      </c>
      <c r="J33" s="27"/>
      <c r="K33" s="20" t="str">
        <f t="shared" si="5"/>
        <v xml:space="preserve"> </v>
      </c>
      <c r="L33" s="21" t="str">
        <f t="shared" si="6"/>
        <v xml:space="preserve"> </v>
      </c>
      <c r="M33" s="21" t="str">
        <f t="shared" si="15"/>
        <v xml:space="preserve"> </v>
      </c>
      <c r="N33" s="27"/>
      <c r="O33" s="4" t="str">
        <f t="shared" si="9"/>
        <v xml:space="preserve"> </v>
      </c>
      <c r="P33" s="5" t="str" cm="1">
        <f t="array" ref="P33"/>
        <v xml:space="preserve"> </v>
      </c>
      <c r="Q33" s="5" t="str">
        <f t="shared" si="0"/>
        <v xml:space="preserve"> </v>
      </c>
      <c r="R33" s="30" t="str">
        <f t="shared" si="10"/>
        <v xml:space="preserve"> </v>
      </c>
      <c r="S33" s="30" t="str">
        <f t="shared" si="11"/>
        <v xml:space="preserve"> </v>
      </c>
      <c r="T33" s="5" t="str" cm="1">
        <f t="array" ref="T33"/>
        <v xml:space="preserve"> </v>
      </c>
      <c r="U33" s="5" t="str">
        <f t="shared" si="1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12"/>
        <v xml:space="preserve"> </v>
      </c>
      <c r="X33" t="str">
        <f t="shared" si="8"/>
        <v/>
      </c>
    </row>
    <row r="34" spans="1:24" x14ac:dyDescent="0.25">
      <c r="A34" s="26"/>
      <c r="B34" s="26"/>
      <c r="C34" s="26"/>
      <c r="D34" s="27"/>
      <c r="E34" s="28"/>
      <c r="F34" s="3">
        <f t="shared" si="13"/>
        <v>0</v>
      </c>
      <c r="G34" s="29" t="str">
        <f t="shared" si="14"/>
        <v xml:space="preserve"> </v>
      </c>
      <c r="H34" s="3">
        <f t="shared" si="3"/>
        <v>0</v>
      </c>
      <c r="I34" s="30">
        <f t="shared" si="4"/>
        <v>0</v>
      </c>
      <c r="J34" s="27"/>
      <c r="K34" s="20" t="str">
        <f t="shared" si="5"/>
        <v xml:space="preserve"> </v>
      </c>
      <c r="L34" s="21" t="str">
        <f t="shared" si="6"/>
        <v xml:space="preserve"> </v>
      </c>
      <c r="M34" s="21" t="str">
        <f t="shared" si="15"/>
        <v xml:space="preserve"> </v>
      </c>
      <c r="N34" s="27"/>
      <c r="O34" s="4" t="str">
        <f t="shared" si="9"/>
        <v xml:space="preserve"> </v>
      </c>
      <c r="P34" s="5" t="str" cm="1">
        <f t="array" ref="P34"/>
        <v xml:space="preserve"> </v>
      </c>
      <c r="Q34" s="5" t="str">
        <f t="shared" si="0"/>
        <v xml:space="preserve"> </v>
      </c>
      <c r="R34" s="30" t="str">
        <f t="shared" si="10"/>
        <v xml:space="preserve"> </v>
      </c>
      <c r="S34" s="30" t="str">
        <f t="shared" si="11"/>
        <v xml:space="preserve"> </v>
      </c>
      <c r="T34" s="5" t="str" cm="1">
        <f t="array" ref="T34"/>
        <v xml:space="preserve"> </v>
      </c>
      <c r="U34" s="5" t="str">
        <f t="shared" si="1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12"/>
        <v xml:space="preserve"> </v>
      </c>
      <c r="X34" t="str">
        <f t="shared" si="8"/>
        <v/>
      </c>
    </row>
    <row r="35" spans="1:24" x14ac:dyDescent="0.25">
      <c r="A35" s="26"/>
      <c r="B35" s="26"/>
      <c r="C35" s="26"/>
      <c r="D35" s="27"/>
      <c r="E35" s="28"/>
      <c r="F35" s="3">
        <f t="shared" si="13"/>
        <v>0</v>
      </c>
      <c r="G35" s="29" t="str">
        <f t="shared" si="14"/>
        <v xml:space="preserve"> </v>
      </c>
      <c r="H35" s="3">
        <f t="shared" si="3"/>
        <v>0</v>
      </c>
      <c r="I35" s="30">
        <f t="shared" si="4"/>
        <v>0</v>
      </c>
      <c r="J35" s="27"/>
      <c r="K35" s="20" t="str">
        <f t="shared" si="5"/>
        <v xml:space="preserve"> </v>
      </c>
      <c r="L35" s="21" t="str">
        <f t="shared" si="6"/>
        <v xml:space="preserve"> </v>
      </c>
      <c r="M35" s="21" t="str">
        <f t="shared" si="15"/>
        <v xml:space="preserve"> </v>
      </c>
      <c r="N35" s="27"/>
      <c r="O35" s="4" t="str">
        <f t="shared" si="9"/>
        <v xml:space="preserve"> </v>
      </c>
      <c r="P35" s="5" t="str" cm="1">
        <f t="array" ref="P35"/>
        <v xml:space="preserve"> </v>
      </c>
      <c r="Q35" s="5" t="str">
        <f t="shared" si="0"/>
        <v xml:space="preserve"> </v>
      </c>
      <c r="R35" s="30" t="str">
        <f t="shared" si="10"/>
        <v xml:space="preserve"> </v>
      </c>
      <c r="S35" s="30" t="str">
        <f t="shared" si="11"/>
        <v xml:space="preserve"> </v>
      </c>
      <c r="T35" s="5" t="str" cm="1">
        <f t="array" ref="T35"/>
        <v xml:space="preserve"> </v>
      </c>
      <c r="U35" s="5" t="str">
        <f t="shared" si="1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12"/>
        <v xml:space="preserve"> </v>
      </c>
      <c r="X35" t="str">
        <f t="shared" si="8"/>
        <v/>
      </c>
    </row>
    <row r="36" spans="1:24" x14ac:dyDescent="0.25">
      <c r="A36" s="26"/>
      <c r="B36" s="26"/>
      <c r="C36" s="26"/>
      <c r="D36" s="27"/>
      <c r="E36" s="28"/>
      <c r="F36" s="3">
        <f t="shared" si="13"/>
        <v>0</v>
      </c>
      <c r="G36" s="29" t="str">
        <f t="shared" si="14"/>
        <v xml:space="preserve"> </v>
      </c>
      <c r="H36" s="3">
        <f t="shared" si="3"/>
        <v>0</v>
      </c>
      <c r="I36" s="30">
        <f t="shared" si="4"/>
        <v>0</v>
      </c>
      <c r="J36" s="27"/>
      <c r="K36" s="20" t="str">
        <f t="shared" si="5"/>
        <v xml:space="preserve"> </v>
      </c>
      <c r="L36" s="21" t="str">
        <f t="shared" si="6"/>
        <v xml:space="preserve"> </v>
      </c>
      <c r="M36" s="21" t="str">
        <f t="shared" si="15"/>
        <v xml:space="preserve"> </v>
      </c>
      <c r="N36" s="27"/>
      <c r="O36" s="4" t="str">
        <f t="shared" si="9"/>
        <v xml:space="preserve"> </v>
      </c>
      <c r="P36" s="5" t="str" cm="1">
        <f t="array" ref="P36"/>
        <v xml:space="preserve"> </v>
      </c>
      <c r="Q36" s="5" t="str">
        <f t="shared" si="0"/>
        <v xml:space="preserve"> </v>
      </c>
      <c r="R36" s="30" t="str">
        <f t="shared" si="10"/>
        <v xml:space="preserve"> </v>
      </c>
      <c r="S36" s="30" t="str">
        <f t="shared" si="11"/>
        <v xml:space="preserve"> </v>
      </c>
      <c r="T36" s="5" t="str" cm="1">
        <f t="array" ref="T36"/>
        <v xml:space="preserve"> </v>
      </c>
      <c r="U36" s="5" t="str">
        <f t="shared" si="1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12"/>
        <v xml:space="preserve"> </v>
      </c>
      <c r="X36" t="str">
        <f t="shared" si="8"/>
        <v/>
      </c>
    </row>
    <row r="37" spans="1:24" x14ac:dyDescent="0.25">
      <c r="A37" s="26"/>
      <c r="B37" s="26"/>
      <c r="C37" s="26"/>
      <c r="D37" s="27"/>
      <c r="E37" s="28"/>
      <c r="F37" s="3">
        <f t="shared" si="13"/>
        <v>0</v>
      </c>
      <c r="G37" s="29" t="str">
        <f t="shared" si="14"/>
        <v xml:space="preserve"> </v>
      </c>
      <c r="H37" s="3">
        <f t="shared" si="3"/>
        <v>0</v>
      </c>
      <c r="I37" s="30">
        <f t="shared" si="4"/>
        <v>0</v>
      </c>
      <c r="J37" s="27"/>
      <c r="K37" s="20" t="str">
        <f t="shared" si="5"/>
        <v xml:space="preserve"> </v>
      </c>
      <c r="L37" s="21" t="str">
        <f t="shared" si="6"/>
        <v xml:space="preserve"> </v>
      </c>
      <c r="M37" s="21" t="str">
        <f t="shared" si="15"/>
        <v xml:space="preserve"> </v>
      </c>
      <c r="N37" s="27"/>
      <c r="O37" s="4" t="str">
        <f t="shared" si="9"/>
        <v xml:space="preserve"> </v>
      </c>
      <c r="P37" s="5" t="str" cm="1">
        <f t="array" ref="P37"/>
        <v xml:space="preserve"> </v>
      </c>
      <c r="Q37" s="5" t="str">
        <f t="shared" si="0"/>
        <v xml:space="preserve"> </v>
      </c>
      <c r="R37" s="30" t="str">
        <f t="shared" si="10"/>
        <v xml:space="preserve"> </v>
      </c>
      <c r="S37" s="30" t="str">
        <f t="shared" si="11"/>
        <v xml:space="preserve"> </v>
      </c>
      <c r="T37" s="5" t="str" cm="1">
        <f t="array" ref="T37"/>
        <v xml:space="preserve"> </v>
      </c>
      <c r="U37" s="5" t="str">
        <f t="shared" si="1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12"/>
        <v xml:space="preserve"> </v>
      </c>
      <c r="X37" t="str">
        <f t="shared" si="8"/>
        <v/>
      </c>
    </row>
    <row r="38" spans="1:24" x14ac:dyDescent="0.25">
      <c r="A38" s="26"/>
      <c r="B38" s="26"/>
      <c r="C38" s="26"/>
      <c r="D38" s="27"/>
      <c r="E38" s="28"/>
      <c r="F38" s="3">
        <f t="shared" si="13"/>
        <v>0</v>
      </c>
      <c r="G38" s="29" t="str">
        <f t="shared" si="14"/>
        <v xml:space="preserve"> </v>
      </c>
      <c r="H38" s="3">
        <f t="shared" si="3"/>
        <v>0</v>
      </c>
      <c r="I38" s="30">
        <f t="shared" si="4"/>
        <v>0</v>
      </c>
      <c r="J38" s="27"/>
      <c r="K38" s="20" t="str">
        <f t="shared" si="5"/>
        <v xml:space="preserve"> </v>
      </c>
      <c r="L38" s="21" t="str">
        <f t="shared" si="6"/>
        <v xml:space="preserve"> </v>
      </c>
      <c r="M38" s="21" t="str">
        <f t="shared" si="15"/>
        <v xml:space="preserve"> </v>
      </c>
      <c r="N38" s="27"/>
      <c r="O38" s="4" t="str">
        <f t="shared" si="9"/>
        <v xml:space="preserve"> </v>
      </c>
      <c r="P38" s="5" t="str" cm="1">
        <f t="array" ref="P38"/>
        <v xml:space="preserve"> </v>
      </c>
      <c r="Q38" s="5" t="str">
        <f t="shared" si="0"/>
        <v xml:space="preserve"> </v>
      </c>
      <c r="R38" s="30" t="str">
        <f t="shared" si="10"/>
        <v xml:space="preserve"> </v>
      </c>
      <c r="S38" s="30" t="str">
        <f t="shared" si="11"/>
        <v xml:space="preserve"> </v>
      </c>
      <c r="T38" s="5" t="str" cm="1">
        <f t="array" ref="T38"/>
        <v xml:space="preserve"> </v>
      </c>
      <c r="U38" s="5" t="str">
        <f t="shared" si="1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12"/>
        <v xml:space="preserve"> </v>
      </c>
      <c r="X38" t="str">
        <f t="shared" si="8"/>
        <v/>
      </c>
    </row>
    <row r="39" spans="1:24" x14ac:dyDescent="0.25">
      <c r="A39" s="26"/>
      <c r="B39" s="26"/>
      <c r="C39" s="26"/>
      <c r="D39" s="27"/>
      <c r="E39" s="28"/>
      <c r="F39" s="3">
        <f t="shared" si="13"/>
        <v>0</v>
      </c>
      <c r="G39" s="29" t="str">
        <f t="shared" si="14"/>
        <v xml:space="preserve"> </v>
      </c>
      <c r="H39" s="3">
        <f t="shared" si="3"/>
        <v>0</v>
      </c>
      <c r="I39" s="30">
        <f t="shared" si="4"/>
        <v>0</v>
      </c>
      <c r="J39" s="27"/>
      <c r="K39" s="20" t="str">
        <f t="shared" si="5"/>
        <v xml:space="preserve"> </v>
      </c>
      <c r="L39" s="21" t="str">
        <f t="shared" si="6"/>
        <v xml:space="preserve"> </v>
      </c>
      <c r="M39" s="21" t="str">
        <f t="shared" si="15"/>
        <v xml:space="preserve"> </v>
      </c>
      <c r="N39" s="27"/>
      <c r="O39" s="4" t="str">
        <f t="shared" si="9"/>
        <v xml:space="preserve"> </v>
      </c>
      <c r="P39" s="5" t="str" cm="1">
        <f t="array" ref="P39"/>
        <v xml:space="preserve"> </v>
      </c>
      <c r="Q39" s="5" t="str">
        <f t="shared" si="0"/>
        <v xml:space="preserve"> </v>
      </c>
      <c r="R39" s="30" t="str">
        <f t="shared" si="10"/>
        <v xml:space="preserve"> </v>
      </c>
      <c r="S39" s="30" t="str">
        <f t="shared" si="11"/>
        <v xml:space="preserve"> </v>
      </c>
      <c r="T39" s="5" t="str" cm="1">
        <f t="array" ref="T39"/>
        <v xml:space="preserve"> </v>
      </c>
      <c r="U39" s="5" t="str">
        <f t="shared" si="1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12"/>
        <v xml:space="preserve"> </v>
      </c>
      <c r="X39" t="str">
        <f t="shared" si="8"/>
        <v/>
      </c>
    </row>
    <row r="40" spans="1:24" x14ac:dyDescent="0.25">
      <c r="A40" s="26"/>
      <c r="B40" s="26"/>
      <c r="C40" s="26"/>
      <c r="D40" s="27"/>
      <c r="E40" s="28"/>
      <c r="F40" s="3">
        <f t="shared" si="13"/>
        <v>0</v>
      </c>
      <c r="G40" s="29" t="str">
        <f t="shared" si="14"/>
        <v xml:space="preserve"> </v>
      </c>
      <c r="H40" s="3">
        <f t="shared" si="3"/>
        <v>0</v>
      </c>
      <c r="I40" s="30">
        <f t="shared" si="4"/>
        <v>0</v>
      </c>
      <c r="J40" s="27"/>
      <c r="K40" s="20" t="str">
        <f t="shared" si="5"/>
        <v xml:space="preserve"> </v>
      </c>
      <c r="L40" s="21" t="str">
        <f t="shared" si="6"/>
        <v xml:space="preserve"> </v>
      </c>
      <c r="M40" s="21" t="str">
        <f t="shared" si="15"/>
        <v xml:space="preserve"> </v>
      </c>
      <c r="N40" s="27"/>
      <c r="O40" s="4" t="str">
        <f t="shared" si="9"/>
        <v xml:space="preserve"> </v>
      </c>
      <c r="P40" s="5" t="str" cm="1">
        <f t="array" ref="P40"/>
        <v xml:space="preserve"> </v>
      </c>
      <c r="Q40" s="5" t="str">
        <f t="shared" si="0"/>
        <v xml:space="preserve"> </v>
      </c>
      <c r="R40" s="30" t="str">
        <f t="shared" si="10"/>
        <v xml:space="preserve"> </v>
      </c>
      <c r="S40" s="30" t="str">
        <f t="shared" si="11"/>
        <v xml:space="preserve"> </v>
      </c>
      <c r="T40" s="5" t="str" cm="1">
        <f t="array" ref="T40"/>
        <v xml:space="preserve"> </v>
      </c>
      <c r="U40" s="5" t="str">
        <f t="shared" si="1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12"/>
        <v xml:space="preserve"> </v>
      </c>
      <c r="X40" t="str">
        <f t="shared" si="8"/>
        <v/>
      </c>
    </row>
    <row r="41" spans="1:24" x14ac:dyDescent="0.25">
      <c r="A41" s="26"/>
      <c r="B41" s="26"/>
      <c r="C41" s="26"/>
      <c r="D41" s="27"/>
      <c r="E41" s="28"/>
      <c r="F41" s="3">
        <f t="shared" si="13"/>
        <v>0</v>
      </c>
      <c r="G41" s="29" t="str">
        <f t="shared" si="14"/>
        <v xml:space="preserve"> </v>
      </c>
      <c r="H41" s="3">
        <f t="shared" si="3"/>
        <v>0</v>
      </c>
      <c r="I41" s="30">
        <f t="shared" si="4"/>
        <v>0</v>
      </c>
      <c r="J41" s="27"/>
      <c r="K41" s="20" t="str">
        <f t="shared" si="5"/>
        <v xml:space="preserve"> </v>
      </c>
      <c r="L41" s="21" t="str">
        <f t="shared" si="6"/>
        <v xml:space="preserve"> </v>
      </c>
      <c r="M41" s="21" t="str">
        <f t="shared" si="15"/>
        <v xml:space="preserve"> </v>
      </c>
      <c r="N41" s="27"/>
      <c r="O41" s="4" t="str">
        <f t="shared" si="9"/>
        <v xml:space="preserve"> </v>
      </c>
      <c r="P41" s="5" t="str" cm="1">
        <f t="array" ref="P41"/>
        <v xml:space="preserve"> </v>
      </c>
      <c r="Q41" s="5" t="str">
        <f t="shared" si="0"/>
        <v xml:space="preserve"> </v>
      </c>
      <c r="R41" s="30" t="str">
        <f t="shared" si="10"/>
        <v xml:space="preserve"> </v>
      </c>
      <c r="S41" s="30" t="str">
        <f t="shared" si="11"/>
        <v xml:space="preserve"> </v>
      </c>
      <c r="T41" s="5" t="str" cm="1">
        <f t="array" ref="T41"/>
        <v xml:space="preserve"> </v>
      </c>
      <c r="U41" s="5" t="str">
        <f t="shared" si="1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12"/>
        <v xml:space="preserve"> </v>
      </c>
      <c r="X41" t="str">
        <f t="shared" si="8"/>
        <v/>
      </c>
    </row>
    <row r="42" spans="1:24" x14ac:dyDescent="0.25">
      <c r="A42" s="26"/>
      <c r="B42" s="26"/>
      <c r="C42" s="26"/>
      <c r="D42" s="27"/>
      <c r="E42" s="28"/>
      <c r="F42" s="3">
        <f t="shared" si="13"/>
        <v>0</v>
      </c>
      <c r="G42" s="29" t="str">
        <f t="shared" si="14"/>
        <v xml:space="preserve"> </v>
      </c>
      <c r="H42" s="3">
        <f t="shared" si="3"/>
        <v>0</v>
      </c>
      <c r="I42" s="30">
        <f t="shared" si="4"/>
        <v>0</v>
      </c>
      <c r="J42" s="27"/>
      <c r="K42" s="20" t="str">
        <f t="shared" si="5"/>
        <v xml:space="preserve"> </v>
      </c>
      <c r="L42" s="21" t="str">
        <f t="shared" si="6"/>
        <v xml:space="preserve"> </v>
      </c>
      <c r="M42" s="21" t="str">
        <f t="shared" si="15"/>
        <v xml:space="preserve"> </v>
      </c>
      <c r="N42" s="27"/>
      <c r="O42" s="4" t="str">
        <f t="shared" si="9"/>
        <v xml:space="preserve"> </v>
      </c>
      <c r="P42" s="5" t="str" cm="1">
        <f t="array" ref="P42"/>
        <v xml:space="preserve"> </v>
      </c>
      <c r="Q42" s="5" t="str">
        <f t="shared" si="0"/>
        <v xml:space="preserve"> </v>
      </c>
      <c r="R42" s="30" t="str">
        <f t="shared" si="10"/>
        <v xml:space="preserve"> </v>
      </c>
      <c r="S42" s="30" t="str">
        <f t="shared" si="11"/>
        <v xml:space="preserve"> </v>
      </c>
      <c r="T42" s="5" t="str" cm="1">
        <f t="array" ref="T42"/>
        <v xml:space="preserve"> </v>
      </c>
      <c r="U42" s="5" t="str">
        <f t="shared" si="1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12"/>
        <v xml:space="preserve"> </v>
      </c>
      <c r="X42" t="str">
        <f t="shared" si="8"/>
        <v/>
      </c>
    </row>
    <row r="43" spans="1:24" x14ac:dyDescent="0.25">
      <c r="A43" s="26"/>
      <c r="B43" s="26"/>
      <c r="C43" s="26"/>
      <c r="D43" s="27"/>
      <c r="E43" s="28"/>
      <c r="F43" s="3">
        <f t="shared" si="13"/>
        <v>0</v>
      </c>
      <c r="G43" s="29" t="str">
        <f t="shared" si="14"/>
        <v xml:space="preserve"> </v>
      </c>
      <c r="H43" s="3">
        <f t="shared" si="3"/>
        <v>0</v>
      </c>
      <c r="I43" s="30">
        <f t="shared" si="4"/>
        <v>0</v>
      </c>
      <c r="J43" s="27"/>
      <c r="K43" s="20" t="str">
        <f t="shared" si="5"/>
        <v xml:space="preserve"> </v>
      </c>
      <c r="L43" s="21" t="str">
        <f t="shared" si="6"/>
        <v xml:space="preserve"> </v>
      </c>
      <c r="M43" s="21" t="str">
        <f t="shared" si="15"/>
        <v xml:space="preserve"> </v>
      </c>
      <c r="N43" s="27"/>
      <c r="O43" s="4" t="str">
        <f t="shared" si="9"/>
        <v xml:space="preserve"> </v>
      </c>
      <c r="P43" s="5" t="str" cm="1">
        <f t="array" ref="P43"/>
        <v xml:space="preserve"> </v>
      </c>
      <c r="Q43" s="5" t="str">
        <f t="shared" si="0"/>
        <v xml:space="preserve"> </v>
      </c>
      <c r="R43" s="30" t="str">
        <f t="shared" si="10"/>
        <v xml:space="preserve"> </v>
      </c>
      <c r="S43" s="30" t="str">
        <f t="shared" si="11"/>
        <v xml:space="preserve"> </v>
      </c>
      <c r="T43" s="5" t="str" cm="1">
        <f t="array" ref="T43"/>
        <v xml:space="preserve"> </v>
      </c>
      <c r="U43" s="5" t="str">
        <f t="shared" si="1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12"/>
        <v xml:space="preserve"> </v>
      </c>
      <c r="X43" t="str">
        <f t="shared" si="8"/>
        <v/>
      </c>
    </row>
    <row r="44" spans="1:24" x14ac:dyDescent="0.25">
      <c r="A44" s="26"/>
      <c r="B44" s="26"/>
      <c r="C44" s="26"/>
      <c r="D44" s="27"/>
      <c r="E44" s="28"/>
      <c r="F44" s="3">
        <f t="shared" si="13"/>
        <v>0</v>
      </c>
      <c r="G44" s="29" t="str">
        <f t="shared" si="14"/>
        <v xml:space="preserve"> </v>
      </c>
      <c r="H44" s="3">
        <f t="shared" si="3"/>
        <v>0</v>
      </c>
      <c r="I44" s="30">
        <f t="shared" si="4"/>
        <v>0</v>
      </c>
      <c r="J44" s="27"/>
      <c r="K44" s="20" t="str">
        <f t="shared" si="5"/>
        <v xml:space="preserve"> </v>
      </c>
      <c r="L44" s="21" t="str">
        <f t="shared" si="6"/>
        <v xml:space="preserve"> </v>
      </c>
      <c r="M44" s="21" t="str">
        <f t="shared" si="15"/>
        <v xml:space="preserve"> </v>
      </c>
      <c r="N44" s="27"/>
      <c r="O44" s="4" t="str">
        <f t="shared" si="9"/>
        <v xml:space="preserve"> </v>
      </c>
      <c r="P44" s="5" t="str" cm="1">
        <f t="array" ref="P44"/>
        <v xml:space="preserve"> </v>
      </c>
      <c r="Q44" s="5" t="str">
        <f t="shared" si="0"/>
        <v xml:space="preserve"> </v>
      </c>
      <c r="R44" s="30" t="str">
        <f t="shared" si="10"/>
        <v xml:space="preserve"> </v>
      </c>
      <c r="S44" s="30" t="str">
        <f t="shared" si="11"/>
        <v xml:space="preserve"> </v>
      </c>
      <c r="T44" s="5" t="str" cm="1">
        <f t="array" ref="T44"/>
        <v xml:space="preserve"> </v>
      </c>
      <c r="U44" s="5" t="str">
        <f t="shared" si="1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12"/>
        <v xml:space="preserve"> </v>
      </c>
      <c r="X44" t="str">
        <f t="shared" si="8"/>
        <v/>
      </c>
    </row>
    <row r="45" spans="1:24" x14ac:dyDescent="0.25">
      <c r="A45" s="26"/>
      <c r="B45" s="26"/>
      <c r="C45" s="26"/>
      <c r="D45" s="27"/>
      <c r="E45" s="28"/>
      <c r="F45" s="3">
        <f t="shared" si="13"/>
        <v>0</v>
      </c>
      <c r="G45" s="29" t="str">
        <f t="shared" si="14"/>
        <v xml:space="preserve"> </v>
      </c>
      <c r="H45" s="3">
        <f t="shared" si="3"/>
        <v>0</v>
      </c>
      <c r="I45" s="30">
        <f t="shared" si="4"/>
        <v>0</v>
      </c>
      <c r="J45" s="27"/>
      <c r="K45" s="20" t="str">
        <f t="shared" si="5"/>
        <v xml:space="preserve"> </v>
      </c>
      <c r="L45" s="21" t="str">
        <f t="shared" si="6"/>
        <v xml:space="preserve"> </v>
      </c>
      <c r="M45" s="21" t="str">
        <f t="shared" si="15"/>
        <v xml:space="preserve"> </v>
      </c>
      <c r="N45" s="27"/>
      <c r="O45" s="4" t="str">
        <f t="shared" si="9"/>
        <v xml:space="preserve"> </v>
      </c>
      <c r="P45" s="5" t="str" cm="1">
        <f t="array" ref="P45"/>
        <v xml:space="preserve"> </v>
      </c>
      <c r="Q45" s="5" t="str">
        <f t="shared" si="0"/>
        <v xml:space="preserve"> </v>
      </c>
      <c r="R45" s="30" t="str">
        <f t="shared" si="10"/>
        <v xml:space="preserve"> </v>
      </c>
      <c r="S45" s="30" t="str">
        <f t="shared" si="11"/>
        <v xml:space="preserve"> </v>
      </c>
      <c r="T45" s="5" t="str" cm="1">
        <f t="array" ref="T45"/>
        <v xml:space="preserve"> </v>
      </c>
      <c r="U45" s="5" t="str">
        <f t="shared" si="1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12"/>
        <v xml:space="preserve"> </v>
      </c>
      <c r="X45" t="str">
        <f t="shared" si="8"/>
        <v/>
      </c>
    </row>
    <row r="46" spans="1:24" x14ac:dyDescent="0.25">
      <c r="A46" s="26"/>
      <c r="B46" s="26"/>
      <c r="C46" s="26"/>
      <c r="D46" s="27"/>
      <c r="E46" s="28"/>
      <c r="F46" s="3">
        <f t="shared" si="13"/>
        <v>0</v>
      </c>
      <c r="G46" s="29" t="str">
        <f t="shared" si="14"/>
        <v xml:space="preserve"> </v>
      </c>
      <c r="H46" s="3">
        <f t="shared" si="3"/>
        <v>0</v>
      </c>
      <c r="I46" s="30">
        <f t="shared" si="4"/>
        <v>0</v>
      </c>
      <c r="J46" s="27"/>
      <c r="K46" s="20" t="str">
        <f t="shared" si="5"/>
        <v xml:space="preserve"> </v>
      </c>
      <c r="L46" s="21" t="str">
        <f t="shared" si="6"/>
        <v xml:space="preserve"> </v>
      </c>
      <c r="M46" s="21" t="str">
        <f t="shared" si="15"/>
        <v xml:space="preserve"> </v>
      </c>
      <c r="N46" s="27"/>
      <c r="O46" s="4" t="str">
        <f t="shared" si="9"/>
        <v xml:space="preserve"> </v>
      </c>
      <c r="P46" s="5" t="str" cm="1">
        <f t="array" ref="P46"/>
        <v xml:space="preserve"> </v>
      </c>
      <c r="Q46" s="5" t="str">
        <f t="shared" si="0"/>
        <v xml:space="preserve"> </v>
      </c>
      <c r="R46" s="30" t="str">
        <f t="shared" si="10"/>
        <v xml:space="preserve"> </v>
      </c>
      <c r="S46" s="30" t="str">
        <f t="shared" si="11"/>
        <v xml:space="preserve"> </v>
      </c>
      <c r="T46" s="5" t="str" cm="1">
        <f t="array" ref="T46"/>
        <v xml:space="preserve"> </v>
      </c>
      <c r="U46" s="5" t="str">
        <f t="shared" si="1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12"/>
        <v xml:space="preserve"> </v>
      </c>
      <c r="X46" t="str">
        <f t="shared" si="8"/>
        <v/>
      </c>
    </row>
    <row r="47" spans="1:24" x14ac:dyDescent="0.25">
      <c r="A47" s="26"/>
      <c r="B47" s="26"/>
      <c r="C47" s="26"/>
      <c r="D47" s="27"/>
      <c r="E47" s="28"/>
      <c r="F47" s="3">
        <f t="shared" si="13"/>
        <v>0</v>
      </c>
      <c r="G47" s="29" t="str">
        <f t="shared" si="14"/>
        <v xml:space="preserve"> </v>
      </c>
      <c r="H47" s="3">
        <f t="shared" si="3"/>
        <v>0</v>
      </c>
      <c r="I47" s="30">
        <f t="shared" si="4"/>
        <v>0</v>
      </c>
      <c r="J47" s="27"/>
      <c r="K47" s="20" t="str">
        <f t="shared" si="5"/>
        <v xml:space="preserve"> </v>
      </c>
      <c r="L47" s="21" t="str">
        <f t="shared" si="6"/>
        <v xml:space="preserve"> </v>
      </c>
      <c r="M47" s="21" t="str">
        <f t="shared" si="15"/>
        <v xml:space="preserve"> </v>
      </c>
      <c r="N47" s="27"/>
      <c r="O47" s="4" t="str">
        <f t="shared" si="9"/>
        <v xml:space="preserve"> </v>
      </c>
      <c r="P47" s="5" t="str" cm="1">
        <f t="array" ref="P47"/>
        <v xml:space="preserve"> </v>
      </c>
      <c r="Q47" s="5" t="str">
        <f t="shared" si="0"/>
        <v xml:space="preserve"> </v>
      </c>
      <c r="R47" s="30" t="str">
        <f t="shared" si="10"/>
        <v xml:space="preserve"> </v>
      </c>
      <c r="S47" s="30" t="str">
        <f t="shared" si="11"/>
        <v xml:space="preserve"> </v>
      </c>
      <c r="T47" s="5" t="str" cm="1">
        <f t="array" ref="T47"/>
        <v xml:space="preserve"> </v>
      </c>
      <c r="U47" s="5" t="str">
        <f t="shared" si="1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12"/>
        <v xml:space="preserve"> </v>
      </c>
      <c r="X47" t="str">
        <f t="shared" si="8"/>
        <v/>
      </c>
    </row>
    <row r="48" spans="1:24" x14ac:dyDescent="0.25">
      <c r="A48" s="26"/>
      <c r="B48" s="26"/>
      <c r="C48" s="26"/>
      <c r="D48" s="27"/>
      <c r="E48" s="28"/>
      <c r="F48" s="3">
        <f t="shared" si="13"/>
        <v>0</v>
      </c>
      <c r="G48" s="29" t="str">
        <f t="shared" si="14"/>
        <v xml:space="preserve"> </v>
      </c>
      <c r="H48" s="3">
        <f t="shared" si="3"/>
        <v>0</v>
      </c>
      <c r="I48" s="30">
        <f t="shared" si="4"/>
        <v>0</v>
      </c>
      <c r="J48" s="27"/>
      <c r="K48" s="20" t="str">
        <f t="shared" si="5"/>
        <v xml:space="preserve"> </v>
      </c>
      <c r="L48" s="21" t="str">
        <f t="shared" si="6"/>
        <v xml:space="preserve"> </v>
      </c>
      <c r="M48" s="21" t="str">
        <f t="shared" si="15"/>
        <v xml:space="preserve"> </v>
      </c>
      <c r="N48" s="27"/>
      <c r="O48" s="4" t="str">
        <f t="shared" si="9"/>
        <v xml:space="preserve"> </v>
      </c>
      <c r="P48" s="5" t="str" cm="1">
        <f t="array" ref="P48"/>
        <v xml:space="preserve"> </v>
      </c>
      <c r="Q48" s="5" t="str">
        <f t="shared" si="0"/>
        <v xml:space="preserve"> </v>
      </c>
      <c r="R48" s="30" t="str">
        <f t="shared" si="10"/>
        <v xml:space="preserve"> </v>
      </c>
      <c r="S48" s="30" t="str">
        <f t="shared" si="11"/>
        <v xml:space="preserve"> </v>
      </c>
      <c r="T48" s="5" t="str" cm="1">
        <f t="array" ref="T48"/>
        <v xml:space="preserve"> </v>
      </c>
      <c r="U48" s="5" t="str">
        <f t="shared" si="1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12"/>
        <v xml:space="preserve"> </v>
      </c>
      <c r="X48" t="str">
        <f t="shared" si="8"/>
        <v/>
      </c>
    </row>
    <row r="49" spans="1:24" x14ac:dyDescent="0.25">
      <c r="A49" s="26"/>
      <c r="B49" s="26"/>
      <c r="C49" s="26"/>
      <c r="D49" s="27"/>
      <c r="E49" s="28"/>
      <c r="F49" s="3">
        <f t="shared" si="13"/>
        <v>0</v>
      </c>
      <c r="G49" s="29" t="str">
        <f t="shared" si="14"/>
        <v xml:space="preserve"> </v>
      </c>
      <c r="H49" s="3">
        <f t="shared" si="3"/>
        <v>0</v>
      </c>
      <c r="I49" s="30">
        <f t="shared" si="4"/>
        <v>0</v>
      </c>
      <c r="J49" s="27"/>
      <c r="K49" s="20" t="str">
        <f t="shared" si="5"/>
        <v xml:space="preserve"> </v>
      </c>
      <c r="L49" s="21" t="str">
        <f t="shared" si="6"/>
        <v xml:space="preserve"> </v>
      </c>
      <c r="M49" s="21" t="str">
        <f t="shared" si="15"/>
        <v xml:space="preserve"> </v>
      </c>
      <c r="N49" s="27"/>
      <c r="O49" s="4" t="str">
        <f t="shared" si="9"/>
        <v xml:space="preserve"> </v>
      </c>
      <c r="P49" s="5" t="str" cm="1">
        <f t="array" ref="P49"/>
        <v xml:space="preserve"> </v>
      </c>
      <c r="Q49" s="5" t="str">
        <f t="shared" si="0"/>
        <v xml:space="preserve"> </v>
      </c>
      <c r="R49" s="30" t="str">
        <f t="shared" si="10"/>
        <v xml:space="preserve"> </v>
      </c>
      <c r="S49" s="30" t="str">
        <f t="shared" si="11"/>
        <v xml:space="preserve"> </v>
      </c>
      <c r="T49" s="5" t="str" cm="1">
        <f t="array" ref="T49"/>
        <v xml:space="preserve"> </v>
      </c>
      <c r="U49" s="5" t="str">
        <f t="shared" si="1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12"/>
        <v xml:space="preserve"> </v>
      </c>
      <c r="X49" t="str">
        <f t="shared" si="8"/>
        <v/>
      </c>
    </row>
    <row r="50" spans="1:24" x14ac:dyDescent="0.25">
      <c r="A50" s="26"/>
      <c r="B50" s="26"/>
      <c r="C50" s="26"/>
      <c r="D50" s="27"/>
      <c r="E50" s="28"/>
      <c r="F50" s="3">
        <f t="shared" si="13"/>
        <v>0</v>
      </c>
      <c r="G50" s="29" t="str">
        <f t="shared" si="14"/>
        <v xml:space="preserve"> </v>
      </c>
      <c r="H50" s="3">
        <f t="shared" si="3"/>
        <v>0</v>
      </c>
      <c r="I50" s="30">
        <f t="shared" si="4"/>
        <v>0</v>
      </c>
      <c r="J50" s="27"/>
      <c r="K50" s="20" t="str">
        <f t="shared" si="5"/>
        <v xml:space="preserve"> </v>
      </c>
      <c r="L50" s="21" t="str">
        <f t="shared" si="6"/>
        <v xml:space="preserve"> </v>
      </c>
      <c r="M50" s="21" t="str">
        <f t="shared" si="15"/>
        <v xml:space="preserve"> </v>
      </c>
      <c r="N50" s="27"/>
      <c r="O50" s="4" t="str">
        <f t="shared" si="9"/>
        <v xml:space="preserve"> </v>
      </c>
      <c r="P50" s="5" t="str" cm="1">
        <f t="array" ref="P50"/>
        <v xml:space="preserve"> </v>
      </c>
      <c r="Q50" s="5" t="str">
        <f t="shared" si="0"/>
        <v xml:space="preserve"> </v>
      </c>
      <c r="R50" s="30" t="str">
        <f t="shared" si="10"/>
        <v xml:space="preserve"> </v>
      </c>
      <c r="S50" s="30" t="str">
        <f t="shared" si="11"/>
        <v xml:space="preserve"> </v>
      </c>
      <c r="T50" s="5" t="str" cm="1">
        <f t="array" ref="T50"/>
        <v xml:space="preserve"> </v>
      </c>
      <c r="U50" s="5" t="str">
        <f t="shared" si="1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12"/>
        <v xml:space="preserve"> </v>
      </c>
      <c r="X50" t="str">
        <f t="shared" si="8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29DD-904B-42C4-9687-441D7626486C}">
  <sheetPr>
    <tabColor theme="5" tint="0.39997558519241921"/>
    <pageSetUpPr fitToPage="1"/>
  </sheetPr>
  <dimension ref="A1:X51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6" sqref="C26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24</v>
      </c>
      <c r="C4" s="13" t="s">
        <v>25</v>
      </c>
      <c r="D4" s="15" t="s">
        <v>26</v>
      </c>
      <c r="E4" s="16">
        <v>12464049.774475072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117.82</v>
      </c>
      <c r="P4" s="5">
        <v>97.56</v>
      </c>
      <c r="Q4" s="5">
        <f>IFERROR(P4*12,0)</f>
        <v>1170.72</v>
      </c>
      <c r="R4" s="24" t="s">
        <v>27</v>
      </c>
      <c r="S4" s="24"/>
      <c r="T4" s="5">
        <v>80.19</v>
      </c>
      <c r="U4" s="5">
        <f>IFERROR(T4*12,0)</f>
        <v>962.28</v>
      </c>
      <c r="V4" s="24" t="s">
        <v>27</v>
      </c>
      <c r="W4" s="25"/>
    </row>
    <row r="5" spans="1:24" x14ac:dyDescent="0.25">
      <c r="A5" s="26" t="s">
        <v>23</v>
      </c>
      <c r="B5" s="27" t="s">
        <v>29</v>
      </c>
      <c r="C5" s="26" t="s">
        <v>30</v>
      </c>
      <c r="D5" s="27" t="s">
        <v>31</v>
      </c>
      <c r="E5" s="28"/>
      <c r="F5" s="3">
        <f t="shared" ref="F5:F50" si="0">IF(E5=0,0,(E5-LOOKUP(2,1/($X$4:$X$50="ActiveRev Req't"),$E$4:$E$50)))</f>
        <v>0</v>
      </c>
      <c r="G5" s="29" t="str">
        <f t="shared" ref="G5:G50" si="1">IF(E5=0," ",(F5/LOOKUP(2,1/($X$4:$X$50="ActiveRev Req't"),$E$4:$E$50)))</f>
        <v xml:space="preserve"> </v>
      </c>
      <c r="H5" s="3">
        <f>IF(E5=0,0,E5-$E$4)</f>
        <v>0</v>
      </c>
      <c r="I5" s="30">
        <f>IF(H5=" "," ",H5/$E$4)</f>
        <v>0</v>
      </c>
      <c r="J5" s="31"/>
      <c r="K5" s="20" t="str">
        <f t="shared" ref="K5:K50" si="2">IF(J5=0," ",IF(DAY(J5)&lt;=14,TEXT(J5,"mmmm"),TEXT(EOMONTH(J5,1),"mmmm")))</f>
        <v xml:space="preserve"> </v>
      </c>
      <c r="L5" s="21" t="str">
        <f t="shared" ref="L5:L50" si="3">IF(J5=0," ",YEAR(J5))</f>
        <v xml:space="preserve"> </v>
      </c>
      <c r="M5" s="21" t="str">
        <f t="shared" ref="M5:M50" si="4">IF(J5=0," ",IF(AND(MONTH(J5)=12,K5="January"),YEAR(J5)+1,YEAR(J5)))</f>
        <v xml:space="preserve"> </v>
      </c>
      <c r="N5" s="31">
        <v>45291</v>
      </c>
      <c r="O5" s="4">
        <f>IF(B5=0," ",$O$4)</f>
        <v>117.82</v>
      </c>
      <c r="P5" s="5" t="str" cm="1">
        <f t="array" ref="P5"/>
        <v xml:space="preserve"> </v>
      </c>
      <c r="Q5" s="5" t="str">
        <f t="shared" ref="Q5:Q50" si="5">IF(P5=" "," ",P5*12)</f>
        <v xml:space="preserve"> </v>
      </c>
      <c r="R5" s="30" t="str">
        <f t="shared" ref="R5:R7" si="6">IFERROR(IF(B5=0," ",(P5-LOOKUP(2,1/($X$4:$X$50="ActiveRev Req't"),$P$4:$P$50))/LOOKUP(2,1/($X$4:$X$50="ActiveRev Req't"),$P$4:$P$50))," ")</f>
        <v xml:space="preserve"> </v>
      </c>
      <c r="S5" s="30" t="str">
        <f t="shared" ref="S5:S7" si="7">IFERROR(IF(B5=0," ",(P5-$P$4)/$P$4)," ")</f>
        <v xml:space="preserve"> </v>
      </c>
      <c r="T5" s="5" t="str" cm="1">
        <f t="array" ref="T5"/>
        <v xml:space="preserve"> </v>
      </c>
      <c r="U5" s="5" t="str">
        <f t="shared" ref="U5:U50" si="8">IF(T5=" "," ",T5*12)</f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 t="shared" ref="W5:W50" si="9">IFERROR(IF(B5=0," ",(T5-$T$4)/$T$4)," ")</f>
        <v xml:space="preserve"> </v>
      </c>
      <c r="X5" t="str">
        <f>CONCATENATE(A5,D5)</f>
        <v>SupersededSurcharge</v>
      </c>
    </row>
    <row r="6" spans="1:24" x14ac:dyDescent="0.25">
      <c r="A6" s="26" t="s">
        <v>23</v>
      </c>
      <c r="B6" s="27" t="s">
        <v>32</v>
      </c>
      <c r="C6" s="26" t="s">
        <v>33</v>
      </c>
      <c r="D6" s="27" t="s">
        <v>31</v>
      </c>
      <c r="E6" s="28"/>
      <c r="F6" s="3">
        <f t="shared" si="0"/>
        <v>0</v>
      </c>
      <c r="G6" s="29" t="str">
        <f t="shared" si="1"/>
        <v xml:space="preserve"> </v>
      </c>
      <c r="H6" s="3">
        <f t="shared" ref="H6:H50" si="10">IF(E6=0,0,E6-$E$4)</f>
        <v>0</v>
      </c>
      <c r="I6" s="30">
        <f t="shared" ref="I6:I50" si="11">IF(H6=" "," ",H6/$E$4)</f>
        <v>0</v>
      </c>
      <c r="J6" s="31"/>
      <c r="K6" s="20" t="str">
        <f t="shared" si="2"/>
        <v xml:space="preserve"> </v>
      </c>
      <c r="L6" s="21" t="str">
        <f t="shared" si="3"/>
        <v xml:space="preserve"> </v>
      </c>
      <c r="M6" s="21" t="str">
        <f t="shared" si="4"/>
        <v xml:space="preserve"> </v>
      </c>
      <c r="N6" s="31">
        <v>45015</v>
      </c>
      <c r="O6" s="4">
        <f t="shared" ref="O6:O50" si="12">IF(B6=0," ",$O$4)</f>
        <v>117.82</v>
      </c>
      <c r="P6" s="5" t="str" cm="1">
        <f t="array" ref="P6"/>
        <v xml:space="preserve"> </v>
      </c>
      <c r="Q6" s="5" t="str">
        <f t="shared" si="5"/>
        <v xml:space="preserve"> </v>
      </c>
      <c r="R6" s="30" t="str">
        <f t="shared" si="6"/>
        <v xml:space="preserve"> </v>
      </c>
      <c r="S6" s="30" t="str">
        <f t="shared" si="7"/>
        <v xml:space="preserve"> </v>
      </c>
      <c r="T6" s="5" t="str" cm="1">
        <f t="array" ref="T6"/>
        <v xml:space="preserve"> </v>
      </c>
      <c r="U6" s="5" t="str">
        <f t="shared" si="8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si="9"/>
        <v xml:space="preserve"> </v>
      </c>
      <c r="X6" t="str">
        <f t="shared" ref="X6:X50" si="13">CONCATENATE(A6,D6)</f>
        <v>SupersededSurcharge</v>
      </c>
    </row>
    <row r="7" spans="1:24" x14ac:dyDescent="0.25">
      <c r="A7" s="26" t="s">
        <v>28</v>
      </c>
      <c r="B7" s="27" t="s">
        <v>67</v>
      </c>
      <c r="C7" s="26" t="s">
        <v>35</v>
      </c>
      <c r="D7" s="27" t="s">
        <v>26</v>
      </c>
      <c r="E7" s="28">
        <v>13329607.872168444</v>
      </c>
      <c r="F7" s="3">
        <f t="shared" si="0"/>
        <v>0</v>
      </c>
      <c r="G7" s="29">
        <f t="shared" si="1"/>
        <v>0</v>
      </c>
      <c r="H7" s="3">
        <f t="shared" si="10"/>
        <v>865558.09769337252</v>
      </c>
      <c r="I7" s="30">
        <f t="shared" si="11"/>
        <v>6.9444371079609699E-2</v>
      </c>
      <c r="J7" s="31">
        <v>44927</v>
      </c>
      <c r="K7" s="20" t="str">
        <f t="shared" si="2"/>
        <v>January</v>
      </c>
      <c r="L7" s="21">
        <f t="shared" si="3"/>
        <v>2023</v>
      </c>
      <c r="M7" s="21">
        <f t="shared" si="4"/>
        <v>2023</v>
      </c>
      <c r="N7" s="27"/>
      <c r="O7" s="4">
        <f>IF(B7=0," ",$O$4)</f>
        <v>117.82</v>
      </c>
      <c r="P7" s="5">
        <f/>
        <v>109.14</v>
      </c>
      <c r="Q7" s="5">
        <f t="shared" si="5"/>
        <v>1309.68</v>
      </c>
      <c r="R7" s="30">
        <f t="shared" si="6"/>
        <v>0</v>
      </c>
      <c r="S7" s="30">
        <f t="shared" si="7"/>
        <v>0.11869618696186959</v>
      </c>
      <c r="T7" s="5">
        <f/>
        <v>89.24</v>
      </c>
      <c r="U7" s="5">
        <f t="shared" si="8"/>
        <v>1070.8799999999999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>
        <f t="shared" si="9"/>
        <v>0.11285696470881652</v>
      </c>
      <c r="X7" t="str">
        <f t="shared" si="13"/>
        <v>ActiveRev Req't</v>
      </c>
    </row>
    <row r="8" spans="1:24" x14ac:dyDescent="0.25">
      <c r="A8" s="26" t="s">
        <v>39</v>
      </c>
      <c r="B8" s="27" t="s">
        <v>67</v>
      </c>
      <c r="C8" s="26" t="s">
        <v>36</v>
      </c>
      <c r="D8" s="27" t="s">
        <v>31</v>
      </c>
      <c r="E8" s="28"/>
      <c r="F8" s="3">
        <f t="shared" si="0"/>
        <v>0</v>
      </c>
      <c r="G8" s="29" t="str">
        <f t="shared" si="1"/>
        <v xml:space="preserve"> </v>
      </c>
      <c r="H8" s="3">
        <f t="shared" si="10"/>
        <v>0</v>
      </c>
      <c r="I8" s="30">
        <f t="shared" si="11"/>
        <v>0</v>
      </c>
      <c r="J8" s="31">
        <v>44927</v>
      </c>
      <c r="K8" s="20" t="str">
        <f t="shared" si="2"/>
        <v>January</v>
      </c>
      <c r="L8" s="21">
        <f t="shared" si="3"/>
        <v>2023</v>
      </c>
      <c r="M8" s="21">
        <f t="shared" si="4"/>
        <v>2023</v>
      </c>
      <c r="N8" s="27"/>
      <c r="O8" s="4">
        <f t="shared" ref="O8:O50" si="14">IF(B8=0," ",$O$4)</f>
        <v>117.82</v>
      </c>
      <c r="P8" s="5" cm="1">
        <f t="array" ref="P8"/>
        <v>0</v>
      </c>
      <c r="Q8" s="5">
        <f t="shared" si="5"/>
        <v>0</v>
      </c>
      <c r="R8" s="30" cm="1">
        <f t="array" ref="R8">IFERROR(IF(B8=0," ",(P8-LOOKUP(2,1/($X$4:$X$50="ActiveRev Req't"),$P$4:$P$50))/LOOKUP(2,1/($X$4:$X$50="ActiveRev Req't"),$P$4:$P$50))," ")</f>
        <v>-1</v>
      </c>
      <c r="S8" s="30">
        <f>IFERROR(IF(B8=0," ",(P8-$P$4)/$P$4)," ")</f>
        <v>-1</v>
      </c>
      <c r="T8" s="5" cm="1">
        <f t="array" ref="T8"/>
        <v>0</v>
      </c>
      <c r="U8" s="5">
        <f t="shared" si="8"/>
        <v>0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si="9"/>
        <v>-1</v>
      </c>
      <c r="X8" t="str">
        <f t="shared" si="13"/>
        <v>AnticipatedSurcharge</v>
      </c>
    </row>
    <row r="9" spans="1:24" x14ac:dyDescent="0.25">
      <c r="A9" s="26" t="s">
        <v>39</v>
      </c>
      <c r="B9" s="27" t="s">
        <v>37</v>
      </c>
      <c r="C9" s="26" t="s">
        <v>38</v>
      </c>
      <c r="D9" s="27" t="s">
        <v>26</v>
      </c>
      <c r="E9" s="28"/>
      <c r="F9" s="3">
        <f t="shared" si="0"/>
        <v>0</v>
      </c>
      <c r="G9" s="29" t="str">
        <f t="shared" si="1"/>
        <v xml:space="preserve"> </v>
      </c>
      <c r="H9" s="3">
        <f t="shared" si="10"/>
        <v>0</v>
      </c>
      <c r="I9" s="30">
        <f t="shared" si="11"/>
        <v>0</v>
      </c>
      <c r="J9" s="31">
        <v>44927</v>
      </c>
      <c r="K9" s="20" t="str">
        <f t="shared" si="2"/>
        <v>January</v>
      </c>
      <c r="L9" s="21">
        <f t="shared" si="3"/>
        <v>2023</v>
      </c>
      <c r="M9" s="21">
        <f t="shared" si="4"/>
        <v>2023</v>
      </c>
      <c r="N9" s="27"/>
      <c r="O9" s="4">
        <f t="shared" si="14"/>
        <v>117.82</v>
      </c>
      <c r="P9" s="5" cm="1">
        <f t="array" ref="P9"/>
        <v>0</v>
      </c>
      <c r="Q9" s="5">
        <f t="shared" si="5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 t="shared" ref="S9:S12" si="15">IFERROR(IF(B9=0," ",(P9-$P$4)/$P$4)," ")</f>
        <v>-1</v>
      </c>
      <c r="T9" s="5" cm="1">
        <f t="array" ref="T9"/>
        <v>0</v>
      </c>
      <c r="U9" s="5">
        <f t="shared" si="8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9"/>
        <v>-1</v>
      </c>
      <c r="X9" t="str">
        <f t="shared" si="13"/>
        <v>AnticipatedRev Req't</v>
      </c>
    </row>
    <row r="10" spans="1:24" x14ac:dyDescent="0.25">
      <c r="A10" s="26" t="s">
        <v>39</v>
      </c>
      <c r="B10" s="27" t="s">
        <v>42</v>
      </c>
      <c r="C10" s="26" t="s">
        <v>41</v>
      </c>
      <c r="D10" s="27" t="s">
        <v>26</v>
      </c>
      <c r="E10" s="28"/>
      <c r="F10" s="3">
        <f t="shared" si="0"/>
        <v>0</v>
      </c>
      <c r="G10" s="29" t="str">
        <f t="shared" si="1"/>
        <v xml:space="preserve"> </v>
      </c>
      <c r="H10" s="3">
        <f t="shared" si="10"/>
        <v>0</v>
      </c>
      <c r="I10" s="30">
        <f t="shared" si="11"/>
        <v>0</v>
      </c>
      <c r="J10" s="31"/>
      <c r="K10" s="20" t="str">
        <f t="shared" si="2"/>
        <v xml:space="preserve"> </v>
      </c>
      <c r="L10" s="21" t="str">
        <f t="shared" si="3"/>
        <v xml:space="preserve"> </v>
      </c>
      <c r="M10" s="21" t="str">
        <f t="shared" si="4"/>
        <v xml:space="preserve"> </v>
      </c>
      <c r="N10" s="27"/>
      <c r="O10" s="4">
        <f t="shared" si="14"/>
        <v>117.82</v>
      </c>
      <c r="P10" s="5" t="str" cm="1">
        <f t="array" ref="P10"/>
        <v xml:space="preserve"> </v>
      </c>
      <c r="Q10" s="5" t="str">
        <f t="shared" si="5"/>
        <v xml:space="preserve"> </v>
      </c>
      <c r="R10" s="30" t="str">
        <f t="shared" ref="R10:R50" si="16">IFERROR(IF(B10=0," ",(P10-LOOKUP(2,1/($X$4:$X$50="ActiveRev Req't"),$P$4:$P$50))/LOOKUP(2,1/($X$4:$X$50="ActiveRev Req't"),$P$4:$P$50))," ")</f>
        <v xml:space="preserve"> </v>
      </c>
      <c r="S10" s="30" t="str">
        <f t="shared" si="15"/>
        <v xml:space="preserve"> </v>
      </c>
      <c r="T10" s="5" t="str" cm="1">
        <f t="array" ref="T10"/>
        <v xml:space="preserve"> </v>
      </c>
      <c r="U10" s="5" t="str">
        <f t="shared" si="8"/>
        <v xml:space="preserve"> 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 t="str">
        <f t="shared" si="9"/>
        <v xml:space="preserve"> </v>
      </c>
      <c r="X10" t="str">
        <f t="shared" si="13"/>
        <v>AnticipatedRev Req't</v>
      </c>
    </row>
    <row r="11" spans="1:24" x14ac:dyDescent="0.25">
      <c r="A11" s="26" t="s">
        <v>39</v>
      </c>
      <c r="B11" s="27" t="s">
        <v>42</v>
      </c>
      <c r="C11" s="26" t="s">
        <v>43</v>
      </c>
      <c r="D11" s="27" t="s">
        <v>26</v>
      </c>
      <c r="E11" s="28"/>
      <c r="F11" s="3">
        <f t="shared" si="0"/>
        <v>0</v>
      </c>
      <c r="G11" s="29" t="str">
        <f t="shared" si="1"/>
        <v xml:space="preserve"> </v>
      </c>
      <c r="H11" s="3">
        <f t="shared" si="10"/>
        <v>0</v>
      </c>
      <c r="I11" s="30">
        <f t="shared" si="11"/>
        <v>0</v>
      </c>
      <c r="J11" s="31"/>
      <c r="K11" s="20" t="str">
        <f t="shared" si="2"/>
        <v xml:space="preserve"> </v>
      </c>
      <c r="L11" s="21" t="str">
        <f t="shared" si="3"/>
        <v xml:space="preserve"> </v>
      </c>
      <c r="M11" s="21" t="str">
        <f t="shared" si="4"/>
        <v xml:space="preserve"> </v>
      </c>
      <c r="N11" s="27"/>
      <c r="O11" s="4">
        <f t="shared" si="14"/>
        <v>117.82</v>
      </c>
      <c r="P11" s="5" t="str" cm="1">
        <f t="array" ref="P11"/>
        <v xml:space="preserve"> </v>
      </c>
      <c r="Q11" s="5" t="str">
        <f t="shared" si="5"/>
        <v xml:space="preserve"> </v>
      </c>
      <c r="R11" s="30" t="str">
        <f t="shared" si="16"/>
        <v xml:space="preserve"> </v>
      </c>
      <c r="S11" s="30" t="str">
        <f t="shared" si="15"/>
        <v xml:space="preserve"> </v>
      </c>
      <c r="T11" s="5" t="str" cm="1">
        <f t="array" ref="T11"/>
        <v xml:space="preserve"> </v>
      </c>
      <c r="U11" s="5" t="str">
        <f t="shared" si="8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9"/>
        <v xml:space="preserve"> </v>
      </c>
      <c r="X11" t="str">
        <f t="shared" si="13"/>
        <v>AnticipatedRev Req't</v>
      </c>
    </row>
    <row r="12" spans="1:24" x14ac:dyDescent="0.25">
      <c r="A12" s="26" t="s">
        <v>39</v>
      </c>
      <c r="B12" s="27" t="s">
        <v>42</v>
      </c>
      <c r="C12" s="26" t="s">
        <v>44</v>
      </c>
      <c r="D12" s="27" t="s">
        <v>31</v>
      </c>
      <c r="E12" s="28"/>
      <c r="F12" s="3">
        <f t="shared" si="0"/>
        <v>0</v>
      </c>
      <c r="G12" s="29" t="str">
        <f t="shared" si="1"/>
        <v xml:space="preserve"> </v>
      </c>
      <c r="H12" s="3">
        <f t="shared" si="10"/>
        <v>0</v>
      </c>
      <c r="I12" s="30">
        <f t="shared" si="11"/>
        <v>0</v>
      </c>
      <c r="J12" s="31"/>
      <c r="K12" s="20" t="str">
        <f t="shared" si="2"/>
        <v xml:space="preserve"> </v>
      </c>
      <c r="L12" s="21" t="str">
        <f t="shared" si="3"/>
        <v xml:space="preserve"> </v>
      </c>
      <c r="M12" s="21" t="str">
        <f t="shared" si="4"/>
        <v xml:space="preserve"> </v>
      </c>
      <c r="N12" s="27"/>
      <c r="O12" s="4">
        <f t="shared" si="14"/>
        <v>117.82</v>
      </c>
      <c r="P12" s="5" t="str" cm="1">
        <f t="array" ref="P12"/>
        <v xml:space="preserve"> </v>
      </c>
      <c r="Q12" s="5" t="str">
        <f t="shared" si="5"/>
        <v xml:space="preserve"> </v>
      </c>
      <c r="R12" s="30" t="str">
        <f t="shared" si="16"/>
        <v xml:space="preserve"> </v>
      </c>
      <c r="S12" s="30" t="str">
        <f t="shared" si="15"/>
        <v xml:space="preserve"> </v>
      </c>
      <c r="T12" s="5" t="str" cm="1">
        <f t="array" ref="T12"/>
        <v xml:space="preserve"> </v>
      </c>
      <c r="U12" s="5" t="str">
        <f t="shared" si="8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9"/>
        <v xml:space="preserve"> </v>
      </c>
      <c r="X12" t="str">
        <f t="shared" si="13"/>
        <v>AnticipatedSurcharge</v>
      </c>
    </row>
    <row r="13" spans="1:24" x14ac:dyDescent="0.25">
      <c r="A13" s="26" t="s">
        <v>39</v>
      </c>
      <c r="B13" s="27" t="s">
        <v>42</v>
      </c>
      <c r="C13" s="26" t="s">
        <v>45</v>
      </c>
      <c r="D13" s="27" t="s">
        <v>31</v>
      </c>
      <c r="E13" s="28"/>
      <c r="F13" s="3">
        <f t="shared" si="0"/>
        <v>0</v>
      </c>
      <c r="G13" s="29" t="str">
        <f t="shared" si="1"/>
        <v xml:space="preserve"> </v>
      </c>
      <c r="H13" s="3">
        <f t="shared" si="10"/>
        <v>0</v>
      </c>
      <c r="I13" s="30">
        <f t="shared" si="11"/>
        <v>0</v>
      </c>
      <c r="J13" s="31"/>
      <c r="K13" s="20" t="str">
        <f t="shared" si="2"/>
        <v xml:space="preserve"> </v>
      </c>
      <c r="L13" s="21" t="str">
        <f t="shared" si="3"/>
        <v xml:space="preserve"> </v>
      </c>
      <c r="M13" s="21" t="str">
        <f t="shared" si="4"/>
        <v xml:space="preserve"> </v>
      </c>
      <c r="N13" s="27"/>
      <c r="O13" s="4">
        <f t="shared" si="14"/>
        <v>117.82</v>
      </c>
      <c r="P13" s="5" t="str" cm="1">
        <f t="array" ref="P13"/>
        <v xml:space="preserve"> </v>
      </c>
      <c r="Q13" s="5" t="str">
        <f t="shared" si="5"/>
        <v xml:space="preserve"> </v>
      </c>
      <c r="R13" s="30" t="str">
        <f t="shared" si="16"/>
        <v xml:space="preserve"> </v>
      </c>
      <c r="S13" s="30" t="str">
        <f>IFERROR(IF(B13=0," ",(P13-$P$4)/$P$4)," ")</f>
        <v xml:space="preserve"> </v>
      </c>
      <c r="T13" s="5" t="str" cm="1">
        <f t="array" ref="T13"/>
        <v xml:space="preserve"> </v>
      </c>
      <c r="U13" s="5" t="str">
        <f t="shared" si="8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9"/>
        <v xml:space="preserve"> </v>
      </c>
      <c r="X13" t="str">
        <f t="shared" si="13"/>
        <v>AnticipatedSurcharge</v>
      </c>
    </row>
    <row r="14" spans="1:24" x14ac:dyDescent="0.25">
      <c r="A14" s="26" t="s">
        <v>46</v>
      </c>
      <c r="B14" s="27" t="s">
        <v>47</v>
      </c>
      <c r="C14" s="26" t="s">
        <v>48</v>
      </c>
      <c r="D14" s="27" t="s">
        <v>26</v>
      </c>
      <c r="E14" s="28">
        <v>15353109.069159098</v>
      </c>
      <c r="F14" s="3">
        <f t="shared" si="0"/>
        <v>2023501.1969906539</v>
      </c>
      <c r="G14" s="29">
        <f t="shared" si="1"/>
        <v>0.15180500554825949</v>
      </c>
      <c r="H14" s="3">
        <f t="shared" si="10"/>
        <v>2889059.2946840264</v>
      </c>
      <c r="I14" s="30">
        <f t="shared" si="11"/>
        <v>0.23179137976490471</v>
      </c>
      <c r="J14" s="31">
        <v>45292</v>
      </c>
      <c r="K14" s="20" t="str">
        <f t="shared" si="2"/>
        <v>January</v>
      </c>
      <c r="L14" s="21">
        <f t="shared" si="3"/>
        <v>2024</v>
      </c>
      <c r="M14" s="21">
        <f t="shared" si="4"/>
        <v>2024</v>
      </c>
      <c r="N14" s="27"/>
      <c r="O14" s="4">
        <f t="shared" si="14"/>
        <v>117.82</v>
      </c>
      <c r="P14" s="5" cm="1">
        <f t="array" ref="P14"/>
        <v>110.18</v>
      </c>
      <c r="Q14" s="5">
        <f t="shared" si="5"/>
        <v>1322.16</v>
      </c>
      <c r="R14" s="30">
        <f t="shared" si="16"/>
        <v>9.5290452629650559E-3</v>
      </c>
      <c r="S14" s="30">
        <f t="shared" ref="S14:S50" si="17">IFERROR(IF(B14=0," ",(P14-$P$4)/$P$4)," ")</f>
        <v>0.12935629356293568</v>
      </c>
      <c r="T14" s="5" cm="1">
        <f t="array" ref="T14"/>
        <v>82.43</v>
      </c>
      <c r="U14" s="5">
        <f t="shared" si="8"/>
        <v>989.16000000000008</v>
      </c>
      <c r="V14" s="30" cm="1">
        <f t="array" ref="V14">IFERROR(IF(F14=0," ",(T14-LOOKUP(2,1/($X$4:$X$50="ActiveRev Req't"),$T$4:$T$50))/LOOKUP(2,1/($X$4:$X$50="ActiveRev Req't"),$T$4:$T$50))," ")</f>
        <v>-7.6311071268489336E-2</v>
      </c>
      <c r="W14" s="30">
        <f t="shared" si="9"/>
        <v>2.7933657563287306E-2</v>
      </c>
      <c r="X14" t="str">
        <f t="shared" si="13"/>
        <v>Pending - FiledRev Req't</v>
      </c>
    </row>
    <row r="15" spans="1:24" x14ac:dyDescent="0.25">
      <c r="A15" s="26" t="s">
        <v>39</v>
      </c>
      <c r="B15" s="27" t="s">
        <v>42</v>
      </c>
      <c r="C15" s="26" t="s">
        <v>49</v>
      </c>
      <c r="D15" s="27" t="s">
        <v>31</v>
      </c>
      <c r="E15" s="28"/>
      <c r="F15" s="3">
        <f t="shared" si="0"/>
        <v>0</v>
      </c>
      <c r="G15" s="29" t="str">
        <f t="shared" si="1"/>
        <v xml:space="preserve"> </v>
      </c>
      <c r="H15" s="3">
        <f t="shared" si="10"/>
        <v>0</v>
      </c>
      <c r="I15" s="30">
        <f t="shared" si="11"/>
        <v>0</v>
      </c>
      <c r="J15" s="31"/>
      <c r="K15" s="20" t="str">
        <f t="shared" si="2"/>
        <v xml:space="preserve"> </v>
      </c>
      <c r="L15" s="21" t="str">
        <f t="shared" si="3"/>
        <v xml:space="preserve"> </v>
      </c>
      <c r="M15" s="21" t="str">
        <f t="shared" si="4"/>
        <v xml:space="preserve"> </v>
      </c>
      <c r="N15" s="27"/>
      <c r="O15" s="4">
        <f t="shared" si="14"/>
        <v>117.82</v>
      </c>
      <c r="P15" s="5" t="str" cm="1">
        <f t="array" ref="P15"/>
        <v xml:space="preserve"> </v>
      </c>
      <c r="Q15" s="5" t="str">
        <f t="shared" si="5"/>
        <v xml:space="preserve"> </v>
      </c>
      <c r="R15" s="30" t="str">
        <f t="shared" si="16"/>
        <v xml:space="preserve"> </v>
      </c>
      <c r="S15" s="30" t="str">
        <f t="shared" si="17"/>
        <v xml:space="preserve"> </v>
      </c>
      <c r="T15" s="5" t="str" cm="1">
        <f t="array" ref="T15"/>
        <v xml:space="preserve"> </v>
      </c>
      <c r="U15" s="5" t="str">
        <f t="shared" si="8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9"/>
        <v xml:space="preserve"> </v>
      </c>
      <c r="X15" t="str">
        <f t="shared" si="13"/>
        <v>AnticipatedSurcharge</v>
      </c>
    </row>
    <row r="16" spans="1:24" x14ac:dyDescent="0.25">
      <c r="A16" s="26" t="s">
        <v>39</v>
      </c>
      <c r="B16" s="27" t="s">
        <v>42</v>
      </c>
      <c r="C16" s="26" t="s">
        <v>50</v>
      </c>
      <c r="D16" s="27" t="s">
        <v>31</v>
      </c>
      <c r="E16" s="28"/>
      <c r="F16" s="3">
        <f t="shared" si="0"/>
        <v>0</v>
      </c>
      <c r="G16" s="29" t="str">
        <f t="shared" si="1"/>
        <v xml:space="preserve"> </v>
      </c>
      <c r="H16" s="3">
        <f t="shared" si="10"/>
        <v>0</v>
      </c>
      <c r="I16" s="30">
        <f t="shared" si="11"/>
        <v>0</v>
      </c>
      <c r="J16" s="31"/>
      <c r="K16" s="20" t="str">
        <f t="shared" si="2"/>
        <v xml:space="preserve"> </v>
      </c>
      <c r="L16" s="21" t="str">
        <f t="shared" si="3"/>
        <v xml:space="preserve"> </v>
      </c>
      <c r="M16" s="21" t="str">
        <f t="shared" si="4"/>
        <v xml:space="preserve"> </v>
      </c>
      <c r="N16" s="27"/>
      <c r="O16" s="4">
        <f t="shared" si="14"/>
        <v>117.82</v>
      </c>
      <c r="P16" s="5" t="str" cm="1">
        <f t="array" ref="P16"/>
        <v xml:space="preserve"> </v>
      </c>
      <c r="Q16" s="5" t="str">
        <f t="shared" si="5"/>
        <v xml:space="preserve"> </v>
      </c>
      <c r="R16" s="30" t="str">
        <f t="shared" si="16"/>
        <v xml:space="preserve"> </v>
      </c>
      <c r="S16" s="30" t="str">
        <f t="shared" si="17"/>
        <v xml:space="preserve"> </v>
      </c>
      <c r="T16" s="5" t="str" cm="1">
        <f t="array" ref="T16"/>
        <v xml:space="preserve"> </v>
      </c>
      <c r="U16" s="5" t="str">
        <f t="shared" si="8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9"/>
        <v xml:space="preserve"> </v>
      </c>
      <c r="X16" t="str">
        <f t="shared" si="13"/>
        <v>AnticipatedSurcharge</v>
      </c>
    </row>
    <row r="17" spans="1:24" x14ac:dyDescent="0.25">
      <c r="A17" s="26" t="s">
        <v>39</v>
      </c>
      <c r="B17" s="27" t="s">
        <v>42</v>
      </c>
      <c r="C17" s="26" t="s">
        <v>51</v>
      </c>
      <c r="D17" s="27" t="s">
        <v>31</v>
      </c>
      <c r="E17" s="28"/>
      <c r="F17" s="3">
        <f t="shared" si="0"/>
        <v>0</v>
      </c>
      <c r="G17" s="29" t="str">
        <f t="shared" si="1"/>
        <v xml:space="preserve"> </v>
      </c>
      <c r="H17" s="3">
        <f t="shared" si="10"/>
        <v>0</v>
      </c>
      <c r="I17" s="30">
        <f t="shared" si="11"/>
        <v>0</v>
      </c>
      <c r="J17" s="31"/>
      <c r="K17" s="20" t="str">
        <f t="shared" si="2"/>
        <v xml:space="preserve"> </v>
      </c>
      <c r="L17" s="21" t="str">
        <f t="shared" si="3"/>
        <v xml:space="preserve"> </v>
      </c>
      <c r="M17" s="21" t="str">
        <f t="shared" si="4"/>
        <v xml:space="preserve"> </v>
      </c>
      <c r="N17" s="27"/>
      <c r="O17" s="4">
        <f t="shared" si="14"/>
        <v>117.82</v>
      </c>
      <c r="P17" s="5" t="str" cm="1">
        <f t="array" ref="P17"/>
        <v xml:space="preserve"> </v>
      </c>
      <c r="Q17" s="5" t="str">
        <f t="shared" si="5"/>
        <v xml:space="preserve"> </v>
      </c>
      <c r="R17" s="30" t="str">
        <f t="shared" si="16"/>
        <v xml:space="preserve"> </v>
      </c>
      <c r="S17" s="30" t="str">
        <f t="shared" si="17"/>
        <v xml:space="preserve"> </v>
      </c>
      <c r="T17" s="5" t="str" cm="1">
        <f t="array" ref="T17"/>
        <v xml:space="preserve"> </v>
      </c>
      <c r="U17" s="5" t="str">
        <f t="shared" si="8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9"/>
        <v xml:space="preserve"> </v>
      </c>
      <c r="X17" t="str">
        <f t="shared" si="13"/>
        <v>AnticipatedSurcharge</v>
      </c>
    </row>
    <row r="18" spans="1:24" x14ac:dyDescent="0.25">
      <c r="A18" s="26" t="s">
        <v>39</v>
      </c>
      <c r="B18" s="27" t="s">
        <v>42</v>
      </c>
      <c r="C18" s="26" t="s">
        <v>45</v>
      </c>
      <c r="D18" s="27" t="s">
        <v>31</v>
      </c>
      <c r="E18" s="28"/>
      <c r="F18" s="3">
        <f t="shared" si="0"/>
        <v>0</v>
      </c>
      <c r="G18" s="29" t="str">
        <f t="shared" si="1"/>
        <v xml:space="preserve"> </v>
      </c>
      <c r="H18" s="3">
        <f t="shared" si="10"/>
        <v>0</v>
      </c>
      <c r="I18" s="30">
        <f t="shared" si="11"/>
        <v>0</v>
      </c>
      <c r="J18" s="31"/>
      <c r="K18" s="20" t="str">
        <f t="shared" si="2"/>
        <v xml:space="preserve"> </v>
      </c>
      <c r="L18" s="21" t="str">
        <f t="shared" si="3"/>
        <v xml:space="preserve"> </v>
      </c>
      <c r="M18" s="21" t="str">
        <f t="shared" si="4"/>
        <v xml:space="preserve"> </v>
      </c>
      <c r="N18" s="27"/>
      <c r="O18" s="4">
        <f t="shared" si="14"/>
        <v>117.82</v>
      </c>
      <c r="P18" s="5" t="str" cm="1">
        <f t="array" ref="P18"/>
        <v xml:space="preserve"> </v>
      </c>
      <c r="Q18" s="5" t="str">
        <f t="shared" si="5"/>
        <v xml:space="preserve"> </v>
      </c>
      <c r="R18" s="30" t="str">
        <f t="shared" si="16"/>
        <v xml:space="preserve"> </v>
      </c>
      <c r="S18" s="30" t="str">
        <f t="shared" si="17"/>
        <v xml:space="preserve"> </v>
      </c>
      <c r="T18" s="5" t="str" cm="1">
        <f t="array" ref="T18"/>
        <v xml:space="preserve"> </v>
      </c>
      <c r="U18" s="5" t="str">
        <f t="shared" si="8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9"/>
        <v xml:space="preserve"> </v>
      </c>
      <c r="X18" t="str">
        <f t="shared" si="13"/>
        <v>AnticipatedSurcharge</v>
      </c>
    </row>
    <row r="19" spans="1:24" x14ac:dyDescent="0.25">
      <c r="A19" s="26" t="s">
        <v>46</v>
      </c>
      <c r="B19" s="27" t="s">
        <v>47</v>
      </c>
      <c r="C19" s="26" t="s">
        <v>52</v>
      </c>
      <c r="D19" s="27" t="s">
        <v>26</v>
      </c>
      <c r="E19" s="28">
        <v>16294664.803462993</v>
      </c>
      <c r="F19" s="3">
        <f t="shared" si="0"/>
        <v>2965056.9312945493</v>
      </c>
      <c r="G19" s="29">
        <f t="shared" si="1"/>
        <v>0.22244142211305706</v>
      </c>
      <c r="H19" s="3">
        <f t="shared" si="10"/>
        <v>3830615.0289879218</v>
      </c>
      <c r="I19" s="30">
        <f t="shared" si="11"/>
        <v>0.30733309785336199</v>
      </c>
      <c r="J19" s="31">
        <v>45658</v>
      </c>
      <c r="K19" s="20" t="str">
        <f t="shared" si="2"/>
        <v>January</v>
      </c>
      <c r="L19" s="21">
        <f t="shared" si="3"/>
        <v>2025</v>
      </c>
      <c r="M19" s="21">
        <f t="shared" si="4"/>
        <v>2025</v>
      </c>
      <c r="N19" s="27"/>
      <c r="O19" s="4">
        <f t="shared" si="14"/>
        <v>117.82</v>
      </c>
      <c r="P19" s="5" cm="1">
        <f t="array" ref="P19"/>
        <v>116.9</v>
      </c>
      <c r="Q19" s="5">
        <f t="shared" si="5"/>
        <v>1402.8000000000002</v>
      </c>
      <c r="R19" s="30">
        <f t="shared" si="16"/>
        <v>7.1101337731354269E-2</v>
      </c>
      <c r="S19" s="30">
        <f t="shared" si="17"/>
        <v>0.19823698236982373</v>
      </c>
      <c r="T19" s="5" cm="1">
        <f t="array" ref="T19"/>
        <v>87.47</v>
      </c>
      <c r="U19" s="5">
        <f t="shared" si="8"/>
        <v>1049.6399999999999</v>
      </c>
      <c r="V19" s="30" cm="1">
        <f t="array" ref="V19">IFERROR(IF(F19=0," ",(T19-LOOKUP(2,1/($X$4:$X$50="ActiveRev Req't"),$T$4:$T$50))/LOOKUP(2,1/($X$4:$X$50="ActiveRev Req't"),$T$4:$T$50))," ")</f>
        <v>-1.9834155087404708E-2</v>
      </c>
      <c r="W19" s="30">
        <f t="shared" si="9"/>
        <v>9.0784387080683399E-2</v>
      </c>
      <c r="X19" t="str">
        <f t="shared" si="13"/>
        <v>Pending - FiledRev Req't</v>
      </c>
    </row>
    <row r="20" spans="1:24" x14ac:dyDescent="0.25">
      <c r="A20" s="26" t="s">
        <v>39</v>
      </c>
      <c r="B20" s="27" t="s">
        <v>42</v>
      </c>
      <c r="C20" s="26" t="s">
        <v>36</v>
      </c>
      <c r="D20" s="27" t="s">
        <v>31</v>
      </c>
      <c r="E20" s="28"/>
      <c r="F20" s="3">
        <f t="shared" si="0"/>
        <v>0</v>
      </c>
      <c r="G20" s="29" t="str">
        <f t="shared" si="1"/>
        <v xml:space="preserve"> </v>
      </c>
      <c r="H20" s="3">
        <f t="shared" si="10"/>
        <v>0</v>
      </c>
      <c r="I20" s="30">
        <f t="shared" si="11"/>
        <v>0</v>
      </c>
      <c r="J20" s="31"/>
      <c r="K20" s="20" t="str">
        <f t="shared" si="2"/>
        <v xml:space="preserve"> </v>
      </c>
      <c r="L20" s="21" t="str">
        <f t="shared" si="3"/>
        <v xml:space="preserve"> </v>
      </c>
      <c r="M20" s="21" t="str">
        <f t="shared" si="4"/>
        <v xml:space="preserve"> </v>
      </c>
      <c r="N20" s="27"/>
      <c r="O20" s="4">
        <f t="shared" si="14"/>
        <v>117.82</v>
      </c>
      <c r="P20" s="5" t="str" cm="1">
        <f t="array" ref="P20"/>
        <v xml:space="preserve"> </v>
      </c>
      <c r="Q20" s="5" t="str">
        <f t="shared" si="5"/>
        <v xml:space="preserve"> </v>
      </c>
      <c r="R20" s="30" t="str">
        <f t="shared" si="16"/>
        <v xml:space="preserve"> </v>
      </c>
      <c r="S20" s="30" t="str">
        <f t="shared" si="17"/>
        <v xml:space="preserve"> </v>
      </c>
      <c r="T20" s="5" t="str" cm="1">
        <f t="array" ref="T20"/>
        <v xml:space="preserve"> </v>
      </c>
      <c r="U20" s="5" t="str">
        <f t="shared" si="8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9"/>
        <v xml:space="preserve"> </v>
      </c>
      <c r="X20" t="str">
        <f t="shared" si="13"/>
        <v>AnticipatedSurcharge</v>
      </c>
    </row>
    <row r="21" spans="1:24" x14ac:dyDescent="0.25">
      <c r="A21" s="26" t="s">
        <v>39</v>
      </c>
      <c r="B21" s="27" t="s">
        <v>42</v>
      </c>
      <c r="C21" s="26" t="s">
        <v>45</v>
      </c>
      <c r="D21" s="27" t="s">
        <v>31</v>
      </c>
      <c r="E21" s="28"/>
      <c r="F21" s="3">
        <f t="shared" si="0"/>
        <v>0</v>
      </c>
      <c r="G21" s="29" t="str">
        <f t="shared" si="1"/>
        <v xml:space="preserve"> </v>
      </c>
      <c r="H21" s="3">
        <f t="shared" si="10"/>
        <v>0</v>
      </c>
      <c r="I21" s="30">
        <f t="shared" si="11"/>
        <v>0</v>
      </c>
      <c r="J21" s="31"/>
      <c r="K21" s="20" t="str">
        <f t="shared" si="2"/>
        <v xml:space="preserve"> </v>
      </c>
      <c r="L21" s="21" t="str">
        <f t="shared" si="3"/>
        <v xml:space="preserve"> </v>
      </c>
      <c r="M21" s="21" t="str">
        <f t="shared" si="4"/>
        <v xml:space="preserve"> </v>
      </c>
      <c r="N21" s="27"/>
      <c r="O21" s="4">
        <f t="shared" si="14"/>
        <v>117.82</v>
      </c>
      <c r="P21" s="5" t="str" cm="1">
        <f t="array" ref="P21"/>
        <v xml:space="preserve"> </v>
      </c>
      <c r="Q21" s="5" t="str">
        <f t="shared" si="5"/>
        <v xml:space="preserve"> </v>
      </c>
      <c r="R21" s="30" t="str">
        <f t="shared" si="16"/>
        <v xml:space="preserve"> </v>
      </c>
      <c r="S21" s="30" t="str">
        <f t="shared" si="17"/>
        <v xml:space="preserve"> </v>
      </c>
      <c r="T21" s="5" t="str" cm="1">
        <f t="array" ref="T21"/>
        <v xml:space="preserve"> </v>
      </c>
      <c r="U21" s="5" t="str">
        <f t="shared" si="8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9"/>
        <v xml:space="preserve"> </v>
      </c>
      <c r="X21" t="str">
        <f t="shared" si="13"/>
        <v>AnticipatedSurcharge</v>
      </c>
    </row>
    <row r="22" spans="1:24" x14ac:dyDescent="0.25">
      <c r="A22" s="26" t="s">
        <v>46</v>
      </c>
      <c r="B22" s="27" t="s">
        <v>47</v>
      </c>
      <c r="C22" s="26" t="s">
        <v>53</v>
      </c>
      <c r="D22" s="27" t="s">
        <v>26</v>
      </c>
      <c r="E22" s="28">
        <v>17112161.214731738</v>
      </c>
      <c r="F22" s="3">
        <f t="shared" si="0"/>
        <v>3782553.3425632939</v>
      </c>
      <c r="G22" s="29">
        <f t="shared" si="1"/>
        <v>0.28377078897130026</v>
      </c>
      <c r="H22" s="3">
        <f t="shared" si="10"/>
        <v>4648111.4402566664</v>
      </c>
      <c r="I22" s="30">
        <f t="shared" si="11"/>
        <v>0.37292144402178651</v>
      </c>
      <c r="J22" s="31">
        <v>46023</v>
      </c>
      <c r="K22" s="20" t="str">
        <f t="shared" si="2"/>
        <v>January</v>
      </c>
      <c r="L22" s="21">
        <f t="shared" si="3"/>
        <v>2026</v>
      </c>
      <c r="M22" s="21">
        <f t="shared" si="4"/>
        <v>2026</v>
      </c>
      <c r="N22" s="27"/>
      <c r="O22" s="4">
        <f t="shared" si="14"/>
        <v>117.82</v>
      </c>
      <c r="P22" s="5" cm="1">
        <f t="array" ref="P22"/>
        <v>122.48</v>
      </c>
      <c r="Q22" s="5">
        <f t="shared" si="5"/>
        <v>1469.76</v>
      </c>
      <c r="R22" s="30">
        <f t="shared" si="16"/>
        <v>0.1222283305845703</v>
      </c>
      <c r="S22" s="30">
        <f t="shared" si="17"/>
        <v>0.25543255432554329</v>
      </c>
      <c r="T22" s="5" cm="1">
        <f t="array" ref="T22"/>
        <v>91.65</v>
      </c>
      <c r="U22" s="5">
        <f t="shared" si="8"/>
        <v>1099.8000000000002</v>
      </c>
      <c r="V22" s="30" cm="1">
        <f t="array" ref="V22">IFERROR(IF(F22=0," ",(T22-LOOKUP(2,1/($X$4:$X$50="ActiveRev Req't"),$T$4:$T$50))/LOOKUP(2,1/($X$4:$X$50="ActiveRev Req't"),$T$4:$T$50))," ")</f>
        <v>2.700582698341563E-2</v>
      </c>
      <c r="W22" s="30">
        <f t="shared" si="9"/>
        <v>0.1429105873550319</v>
      </c>
      <c r="X22" t="str">
        <f t="shared" si="13"/>
        <v>Pending - FiledRev Req't</v>
      </c>
    </row>
    <row r="23" spans="1:24" x14ac:dyDescent="0.25">
      <c r="A23" s="26" t="s">
        <v>39</v>
      </c>
      <c r="B23" s="27" t="s">
        <v>42</v>
      </c>
      <c r="C23" s="26" t="s">
        <v>36</v>
      </c>
      <c r="D23" s="27" t="s">
        <v>31</v>
      </c>
      <c r="E23" s="28"/>
      <c r="F23" s="3">
        <f t="shared" si="0"/>
        <v>0</v>
      </c>
      <c r="G23" s="29" t="str">
        <f t="shared" si="1"/>
        <v xml:space="preserve"> </v>
      </c>
      <c r="H23" s="3">
        <f t="shared" si="10"/>
        <v>0</v>
      </c>
      <c r="I23" s="30">
        <f t="shared" si="11"/>
        <v>0</v>
      </c>
      <c r="J23" s="31"/>
      <c r="K23" s="20" t="str">
        <f t="shared" si="2"/>
        <v xml:space="preserve"> </v>
      </c>
      <c r="L23" s="21" t="str">
        <f t="shared" si="3"/>
        <v xml:space="preserve"> </v>
      </c>
      <c r="M23" s="21" t="str">
        <f t="shared" si="4"/>
        <v xml:space="preserve"> </v>
      </c>
      <c r="N23" s="27"/>
      <c r="O23" s="4">
        <f t="shared" si="14"/>
        <v>117.82</v>
      </c>
      <c r="P23" s="5" t="str" cm="1">
        <f t="array" ref="P23"/>
        <v xml:space="preserve"> </v>
      </c>
      <c r="Q23" s="5" t="str">
        <f t="shared" si="5"/>
        <v xml:space="preserve"> </v>
      </c>
      <c r="R23" s="30" t="str">
        <f t="shared" si="16"/>
        <v xml:space="preserve"> </v>
      </c>
      <c r="S23" s="30" t="str">
        <f t="shared" si="17"/>
        <v xml:space="preserve"> </v>
      </c>
      <c r="T23" s="5" t="str" cm="1">
        <f t="array" ref="T23"/>
        <v xml:space="preserve"> </v>
      </c>
      <c r="U23" s="5" t="str">
        <f t="shared" si="8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9"/>
        <v xml:space="preserve"> </v>
      </c>
      <c r="X23" t="str">
        <f t="shared" si="13"/>
        <v>AnticipatedSurcharge</v>
      </c>
    </row>
    <row r="24" spans="1:24" x14ac:dyDescent="0.25">
      <c r="A24" s="26" t="s">
        <v>39</v>
      </c>
      <c r="B24" s="27" t="s">
        <v>42</v>
      </c>
      <c r="C24" s="26" t="s">
        <v>45</v>
      </c>
      <c r="D24" s="27" t="s">
        <v>31</v>
      </c>
      <c r="E24" s="28"/>
      <c r="F24" s="3">
        <f t="shared" si="0"/>
        <v>0</v>
      </c>
      <c r="G24" s="29" t="str">
        <f t="shared" si="1"/>
        <v xml:space="preserve"> </v>
      </c>
      <c r="H24" s="3">
        <f t="shared" si="10"/>
        <v>0</v>
      </c>
      <c r="I24" s="30">
        <f t="shared" si="11"/>
        <v>0</v>
      </c>
      <c r="J24" s="31"/>
      <c r="K24" s="20" t="str">
        <f t="shared" si="2"/>
        <v xml:space="preserve"> </v>
      </c>
      <c r="L24" s="21" t="str">
        <f t="shared" si="3"/>
        <v xml:space="preserve"> </v>
      </c>
      <c r="M24" s="21" t="str">
        <f t="shared" si="4"/>
        <v xml:space="preserve"> </v>
      </c>
      <c r="N24" s="27"/>
      <c r="O24" s="4">
        <f t="shared" si="14"/>
        <v>117.82</v>
      </c>
      <c r="P24" s="5" t="str" cm="1">
        <f t="array" ref="P24"/>
        <v xml:space="preserve"> </v>
      </c>
      <c r="Q24" s="5" t="str">
        <f t="shared" si="5"/>
        <v xml:space="preserve"> </v>
      </c>
      <c r="R24" s="30" t="str">
        <f t="shared" si="16"/>
        <v xml:space="preserve"> </v>
      </c>
      <c r="S24" s="30" t="str">
        <f t="shared" si="17"/>
        <v xml:space="preserve"> </v>
      </c>
      <c r="T24" s="5" t="str" cm="1">
        <f t="array" ref="T24"/>
        <v xml:space="preserve"> </v>
      </c>
      <c r="U24" s="5" t="str">
        <f t="shared" si="8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9"/>
        <v xml:space="preserve"> </v>
      </c>
      <c r="X24" t="str">
        <f t="shared" si="13"/>
        <v>AnticipatedSurcharge</v>
      </c>
    </row>
    <row r="25" spans="1:24" x14ac:dyDescent="0.25">
      <c r="A25" s="26"/>
      <c r="B25" s="26"/>
      <c r="C25" s="26"/>
      <c r="D25" s="27"/>
      <c r="E25" s="28"/>
      <c r="F25" s="3">
        <f t="shared" si="0"/>
        <v>0</v>
      </c>
      <c r="G25" s="29" t="str">
        <f t="shared" si="1"/>
        <v xml:space="preserve"> </v>
      </c>
      <c r="H25" s="3">
        <f t="shared" si="10"/>
        <v>0</v>
      </c>
      <c r="I25" s="30">
        <f t="shared" si="11"/>
        <v>0</v>
      </c>
      <c r="J25" s="27"/>
      <c r="K25" s="20" t="str">
        <f t="shared" si="2"/>
        <v xml:space="preserve"> </v>
      </c>
      <c r="L25" s="21" t="str">
        <f t="shared" si="3"/>
        <v xml:space="preserve"> </v>
      </c>
      <c r="M25" s="21" t="str">
        <f t="shared" si="4"/>
        <v xml:space="preserve"> </v>
      </c>
      <c r="N25" s="27"/>
      <c r="O25" s="4" t="str">
        <f t="shared" si="14"/>
        <v xml:space="preserve"> </v>
      </c>
      <c r="P25" s="5" t="str" cm="1">
        <f t="array" ref="P25"/>
        <v xml:space="preserve"> </v>
      </c>
      <c r="Q25" s="5" t="str">
        <f t="shared" si="5"/>
        <v xml:space="preserve"> </v>
      </c>
      <c r="R25" s="30" t="str">
        <f t="shared" si="16"/>
        <v xml:space="preserve"> </v>
      </c>
      <c r="S25" s="30" t="str">
        <f t="shared" si="17"/>
        <v xml:space="preserve"> </v>
      </c>
      <c r="T25" s="5" t="str" cm="1">
        <f t="array" ref="T25"/>
        <v xml:space="preserve"> </v>
      </c>
      <c r="U25" s="5" t="str">
        <f t="shared" si="8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9"/>
        <v xml:space="preserve"> </v>
      </c>
      <c r="X25" t="str">
        <f t="shared" si="13"/>
        <v/>
      </c>
    </row>
    <row r="26" spans="1:24" x14ac:dyDescent="0.25">
      <c r="A26" s="26"/>
      <c r="B26" s="26"/>
      <c r="C26" s="26"/>
      <c r="D26" s="27"/>
      <c r="E26" s="28"/>
      <c r="F26" s="3">
        <f t="shared" si="0"/>
        <v>0</v>
      </c>
      <c r="G26" s="29" t="str">
        <f t="shared" si="1"/>
        <v xml:space="preserve"> </v>
      </c>
      <c r="H26" s="3">
        <f t="shared" si="10"/>
        <v>0</v>
      </c>
      <c r="I26" s="30">
        <f t="shared" si="11"/>
        <v>0</v>
      </c>
      <c r="J26" s="27"/>
      <c r="K26" s="20" t="str">
        <f t="shared" si="2"/>
        <v xml:space="preserve"> </v>
      </c>
      <c r="L26" s="21" t="str">
        <f t="shared" si="3"/>
        <v xml:space="preserve"> </v>
      </c>
      <c r="M26" s="21" t="str">
        <f t="shared" si="4"/>
        <v xml:space="preserve"> </v>
      </c>
      <c r="N26" s="27"/>
      <c r="O26" s="4" t="str">
        <f t="shared" si="14"/>
        <v xml:space="preserve"> </v>
      </c>
      <c r="P26" s="5" t="str" cm="1">
        <f t="array" ref="P26"/>
        <v xml:space="preserve"> </v>
      </c>
      <c r="Q26" s="5" t="str">
        <f t="shared" si="5"/>
        <v xml:space="preserve"> </v>
      </c>
      <c r="R26" s="30" t="str">
        <f t="shared" si="16"/>
        <v xml:space="preserve"> </v>
      </c>
      <c r="S26" s="30" t="str">
        <f t="shared" si="17"/>
        <v xml:space="preserve"> </v>
      </c>
      <c r="T26" s="5" t="str" cm="1">
        <f t="array" ref="T26"/>
        <v xml:space="preserve"> </v>
      </c>
      <c r="U26" s="5" t="str">
        <f t="shared" si="8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9"/>
        <v xml:space="preserve"> </v>
      </c>
      <c r="X26" t="str">
        <f t="shared" si="13"/>
        <v/>
      </c>
    </row>
    <row r="27" spans="1:24" x14ac:dyDescent="0.25">
      <c r="A27" s="26"/>
      <c r="B27" s="26"/>
      <c r="C27" s="26"/>
      <c r="D27" s="27"/>
      <c r="E27" s="28"/>
      <c r="F27" s="3">
        <f t="shared" si="0"/>
        <v>0</v>
      </c>
      <c r="G27" s="29" t="str">
        <f t="shared" si="1"/>
        <v xml:space="preserve"> </v>
      </c>
      <c r="H27" s="3">
        <f t="shared" si="10"/>
        <v>0</v>
      </c>
      <c r="I27" s="30">
        <f t="shared" si="11"/>
        <v>0</v>
      </c>
      <c r="J27" s="27"/>
      <c r="K27" s="20" t="str">
        <f t="shared" si="2"/>
        <v xml:space="preserve"> </v>
      </c>
      <c r="L27" s="21" t="str">
        <f t="shared" si="3"/>
        <v xml:space="preserve"> </v>
      </c>
      <c r="M27" s="21" t="str">
        <f t="shared" si="4"/>
        <v xml:space="preserve"> </v>
      </c>
      <c r="N27" s="27"/>
      <c r="O27" s="4" t="str">
        <f t="shared" si="14"/>
        <v xml:space="preserve"> </v>
      </c>
      <c r="P27" s="5" t="str" cm="1">
        <f t="array" ref="P27"/>
        <v xml:space="preserve"> </v>
      </c>
      <c r="Q27" s="5" t="str">
        <f t="shared" si="5"/>
        <v xml:space="preserve"> </v>
      </c>
      <c r="R27" s="30" t="str">
        <f t="shared" si="16"/>
        <v xml:space="preserve"> </v>
      </c>
      <c r="S27" s="30" t="str">
        <f t="shared" si="17"/>
        <v xml:space="preserve"> </v>
      </c>
      <c r="T27" s="5" t="str" cm="1">
        <f t="array" ref="T27"/>
        <v xml:space="preserve"> </v>
      </c>
      <c r="U27" s="5" t="str">
        <f t="shared" si="8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9"/>
        <v xml:space="preserve"> </v>
      </c>
      <c r="X27" t="str">
        <f t="shared" si="13"/>
        <v/>
      </c>
    </row>
    <row r="28" spans="1:24" x14ac:dyDescent="0.25">
      <c r="A28" s="26"/>
      <c r="B28" s="26"/>
      <c r="C28" s="26"/>
      <c r="D28" s="27"/>
      <c r="E28" s="28"/>
      <c r="F28" s="3">
        <f t="shared" si="0"/>
        <v>0</v>
      </c>
      <c r="G28" s="29" t="str">
        <f t="shared" si="1"/>
        <v xml:space="preserve"> </v>
      </c>
      <c r="H28" s="3">
        <f t="shared" si="10"/>
        <v>0</v>
      </c>
      <c r="I28" s="30">
        <f t="shared" si="11"/>
        <v>0</v>
      </c>
      <c r="J28" s="27"/>
      <c r="K28" s="20" t="str">
        <f t="shared" si="2"/>
        <v xml:space="preserve"> </v>
      </c>
      <c r="L28" s="21" t="str">
        <f t="shared" si="3"/>
        <v xml:space="preserve"> </v>
      </c>
      <c r="M28" s="21" t="str">
        <f t="shared" si="4"/>
        <v xml:space="preserve"> </v>
      </c>
      <c r="N28" s="27"/>
      <c r="O28" s="4" t="str">
        <f t="shared" si="14"/>
        <v xml:space="preserve"> </v>
      </c>
      <c r="P28" s="5" t="str" cm="1">
        <f t="array" ref="P28"/>
        <v xml:space="preserve"> </v>
      </c>
      <c r="Q28" s="5" t="str">
        <f t="shared" si="5"/>
        <v xml:space="preserve"> </v>
      </c>
      <c r="R28" s="30" t="str">
        <f t="shared" si="16"/>
        <v xml:space="preserve"> </v>
      </c>
      <c r="S28" s="30" t="str">
        <f t="shared" si="17"/>
        <v xml:space="preserve"> </v>
      </c>
      <c r="T28" s="5" t="str" cm="1">
        <f t="array" ref="T28"/>
        <v xml:space="preserve"> </v>
      </c>
      <c r="U28" s="5" t="str">
        <f t="shared" si="8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9"/>
        <v xml:space="preserve"> </v>
      </c>
      <c r="X28" t="str">
        <f t="shared" si="13"/>
        <v/>
      </c>
    </row>
    <row r="29" spans="1:24" x14ac:dyDescent="0.25">
      <c r="A29" s="26"/>
      <c r="B29" s="26"/>
      <c r="C29" s="26"/>
      <c r="D29" s="27"/>
      <c r="E29" s="28"/>
      <c r="F29" s="3">
        <f t="shared" si="0"/>
        <v>0</v>
      </c>
      <c r="G29" s="29" t="str">
        <f t="shared" si="1"/>
        <v xml:space="preserve"> </v>
      </c>
      <c r="H29" s="3">
        <f t="shared" si="10"/>
        <v>0</v>
      </c>
      <c r="I29" s="30">
        <f t="shared" si="11"/>
        <v>0</v>
      </c>
      <c r="J29" s="27"/>
      <c r="K29" s="20" t="str">
        <f t="shared" si="2"/>
        <v xml:space="preserve"> </v>
      </c>
      <c r="L29" s="21" t="str">
        <f t="shared" si="3"/>
        <v xml:space="preserve"> </v>
      </c>
      <c r="M29" s="21" t="str">
        <f t="shared" si="4"/>
        <v xml:space="preserve"> </v>
      </c>
      <c r="N29" s="27"/>
      <c r="O29" s="4" t="str">
        <f t="shared" si="14"/>
        <v xml:space="preserve"> </v>
      </c>
      <c r="P29" s="5" t="str" cm="1">
        <f t="array" ref="P29"/>
        <v xml:space="preserve"> </v>
      </c>
      <c r="Q29" s="5" t="str">
        <f t="shared" si="5"/>
        <v xml:space="preserve"> </v>
      </c>
      <c r="R29" s="30" t="str">
        <f t="shared" si="16"/>
        <v xml:space="preserve"> </v>
      </c>
      <c r="S29" s="30" t="str">
        <f t="shared" si="17"/>
        <v xml:space="preserve"> </v>
      </c>
      <c r="T29" s="5" t="str" cm="1">
        <f t="array" ref="T29"/>
        <v xml:space="preserve"> </v>
      </c>
      <c r="U29" s="5" t="str">
        <f t="shared" si="8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9"/>
        <v xml:space="preserve"> </v>
      </c>
      <c r="X29" t="str">
        <f t="shared" si="13"/>
        <v/>
      </c>
    </row>
    <row r="30" spans="1:24" x14ac:dyDescent="0.25">
      <c r="A30" s="26"/>
      <c r="B30" s="26"/>
      <c r="C30" s="26"/>
      <c r="D30" s="27"/>
      <c r="E30" s="28"/>
      <c r="F30" s="3">
        <f t="shared" si="0"/>
        <v>0</v>
      </c>
      <c r="G30" s="29" t="str">
        <f t="shared" si="1"/>
        <v xml:space="preserve"> </v>
      </c>
      <c r="H30" s="3">
        <f t="shared" si="10"/>
        <v>0</v>
      </c>
      <c r="I30" s="30">
        <f t="shared" si="11"/>
        <v>0</v>
      </c>
      <c r="J30" s="27"/>
      <c r="K30" s="20" t="str">
        <f t="shared" si="2"/>
        <v xml:space="preserve"> </v>
      </c>
      <c r="L30" s="21" t="str">
        <f t="shared" si="3"/>
        <v xml:space="preserve"> </v>
      </c>
      <c r="M30" s="21" t="str">
        <f t="shared" si="4"/>
        <v xml:space="preserve"> </v>
      </c>
      <c r="N30" s="27"/>
      <c r="O30" s="4" t="str">
        <f t="shared" si="14"/>
        <v xml:space="preserve"> </v>
      </c>
      <c r="P30" s="5" t="str" cm="1">
        <f t="array" ref="P30"/>
        <v xml:space="preserve"> </v>
      </c>
      <c r="Q30" s="5" t="str">
        <f t="shared" si="5"/>
        <v xml:space="preserve"> </v>
      </c>
      <c r="R30" s="30" t="str">
        <f t="shared" si="16"/>
        <v xml:space="preserve"> </v>
      </c>
      <c r="S30" s="30" t="str">
        <f t="shared" si="17"/>
        <v xml:space="preserve"> </v>
      </c>
      <c r="T30" s="5" t="str" cm="1">
        <f t="array" ref="T30"/>
        <v xml:space="preserve"> </v>
      </c>
      <c r="U30" s="5" t="str">
        <f t="shared" si="8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9"/>
        <v xml:space="preserve"> </v>
      </c>
      <c r="X30" t="str">
        <f t="shared" si="13"/>
        <v/>
      </c>
    </row>
    <row r="31" spans="1:24" x14ac:dyDescent="0.25">
      <c r="A31" s="26"/>
      <c r="B31" s="26"/>
      <c r="C31" s="26"/>
      <c r="D31" s="27"/>
      <c r="E31" s="28"/>
      <c r="F31" s="3">
        <f t="shared" si="0"/>
        <v>0</v>
      </c>
      <c r="G31" s="29" t="str">
        <f t="shared" si="1"/>
        <v xml:space="preserve"> </v>
      </c>
      <c r="H31" s="3">
        <f t="shared" si="10"/>
        <v>0</v>
      </c>
      <c r="I31" s="30">
        <f t="shared" si="11"/>
        <v>0</v>
      </c>
      <c r="J31" s="27"/>
      <c r="K31" s="20" t="str">
        <f t="shared" si="2"/>
        <v xml:space="preserve"> </v>
      </c>
      <c r="L31" s="21" t="str">
        <f t="shared" si="3"/>
        <v xml:space="preserve"> </v>
      </c>
      <c r="M31" s="21" t="str">
        <f t="shared" si="4"/>
        <v xml:space="preserve"> </v>
      </c>
      <c r="N31" s="27"/>
      <c r="O31" s="4" t="str">
        <f t="shared" si="14"/>
        <v xml:space="preserve"> </v>
      </c>
      <c r="P31" s="5" t="str" cm="1">
        <f t="array" ref="P31"/>
        <v xml:space="preserve"> </v>
      </c>
      <c r="Q31" s="5" t="str">
        <f t="shared" si="5"/>
        <v xml:space="preserve"> </v>
      </c>
      <c r="R31" s="30" t="str">
        <f t="shared" si="16"/>
        <v xml:space="preserve"> </v>
      </c>
      <c r="S31" s="30" t="str">
        <f t="shared" si="17"/>
        <v xml:space="preserve"> </v>
      </c>
      <c r="T31" s="5" t="str" cm="1">
        <f t="array" ref="T31"/>
        <v xml:space="preserve"> </v>
      </c>
      <c r="U31" s="5" t="str">
        <f t="shared" si="8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9"/>
        <v xml:space="preserve"> </v>
      </c>
      <c r="X31" t="str">
        <f t="shared" si="13"/>
        <v/>
      </c>
    </row>
    <row r="32" spans="1:24" x14ac:dyDescent="0.25">
      <c r="A32" s="26"/>
      <c r="B32" s="26"/>
      <c r="C32" s="26"/>
      <c r="D32" s="27"/>
      <c r="E32" s="28"/>
      <c r="F32" s="3">
        <f t="shared" si="0"/>
        <v>0</v>
      </c>
      <c r="G32" s="29" t="str">
        <f t="shared" si="1"/>
        <v xml:space="preserve"> </v>
      </c>
      <c r="H32" s="3">
        <f t="shared" si="10"/>
        <v>0</v>
      </c>
      <c r="I32" s="30">
        <f t="shared" si="11"/>
        <v>0</v>
      </c>
      <c r="J32" s="27"/>
      <c r="K32" s="20" t="str">
        <f t="shared" si="2"/>
        <v xml:space="preserve"> </v>
      </c>
      <c r="L32" s="21" t="str">
        <f t="shared" si="3"/>
        <v xml:space="preserve"> </v>
      </c>
      <c r="M32" s="21" t="str">
        <f t="shared" si="4"/>
        <v xml:space="preserve"> </v>
      </c>
      <c r="N32" s="27"/>
      <c r="O32" s="4" t="str">
        <f t="shared" si="14"/>
        <v xml:space="preserve"> </v>
      </c>
      <c r="P32" s="5" t="str" cm="1">
        <f t="array" ref="P32"/>
        <v xml:space="preserve"> </v>
      </c>
      <c r="Q32" s="5" t="str">
        <f t="shared" si="5"/>
        <v xml:space="preserve"> </v>
      </c>
      <c r="R32" s="30" t="str">
        <f t="shared" si="16"/>
        <v xml:space="preserve"> </v>
      </c>
      <c r="S32" s="30" t="str">
        <f t="shared" si="17"/>
        <v xml:space="preserve"> </v>
      </c>
      <c r="T32" s="5" t="str" cm="1">
        <f t="array" ref="T32"/>
        <v xml:space="preserve"> </v>
      </c>
      <c r="U32" s="5" t="str">
        <f t="shared" si="8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9"/>
        <v xml:space="preserve"> </v>
      </c>
      <c r="X32" t="str">
        <f t="shared" si="13"/>
        <v/>
      </c>
    </row>
    <row r="33" spans="1:24" x14ac:dyDescent="0.25">
      <c r="A33" s="26"/>
      <c r="B33" s="26"/>
      <c r="C33" s="26"/>
      <c r="D33" s="27"/>
      <c r="E33" s="28"/>
      <c r="F33" s="3">
        <f t="shared" si="0"/>
        <v>0</v>
      </c>
      <c r="G33" s="29" t="str">
        <f t="shared" si="1"/>
        <v xml:space="preserve"> </v>
      </c>
      <c r="H33" s="3">
        <f t="shared" si="10"/>
        <v>0</v>
      </c>
      <c r="I33" s="30">
        <f t="shared" si="11"/>
        <v>0</v>
      </c>
      <c r="J33" s="27"/>
      <c r="K33" s="20" t="str">
        <f t="shared" si="2"/>
        <v xml:space="preserve"> </v>
      </c>
      <c r="L33" s="21" t="str">
        <f t="shared" si="3"/>
        <v xml:space="preserve"> </v>
      </c>
      <c r="M33" s="21" t="str">
        <f t="shared" si="4"/>
        <v xml:space="preserve"> </v>
      </c>
      <c r="N33" s="27"/>
      <c r="O33" s="4" t="str">
        <f t="shared" si="14"/>
        <v xml:space="preserve"> </v>
      </c>
      <c r="P33" s="5" t="str" cm="1">
        <f t="array" ref="P33"/>
        <v xml:space="preserve"> </v>
      </c>
      <c r="Q33" s="5" t="str">
        <f t="shared" si="5"/>
        <v xml:space="preserve"> </v>
      </c>
      <c r="R33" s="30" t="str">
        <f t="shared" si="16"/>
        <v xml:space="preserve"> </v>
      </c>
      <c r="S33" s="30" t="str">
        <f t="shared" si="17"/>
        <v xml:space="preserve"> </v>
      </c>
      <c r="T33" s="5" t="str" cm="1">
        <f t="array" ref="T33"/>
        <v xml:space="preserve"> </v>
      </c>
      <c r="U33" s="5" t="str">
        <f t="shared" si="8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9"/>
        <v xml:space="preserve"> </v>
      </c>
      <c r="X33" t="str">
        <f t="shared" si="13"/>
        <v/>
      </c>
    </row>
    <row r="34" spans="1:24" x14ac:dyDescent="0.25">
      <c r="A34" s="26"/>
      <c r="B34" s="26"/>
      <c r="C34" s="26"/>
      <c r="D34" s="27"/>
      <c r="E34" s="28"/>
      <c r="F34" s="3">
        <f t="shared" si="0"/>
        <v>0</v>
      </c>
      <c r="G34" s="29" t="str">
        <f t="shared" si="1"/>
        <v xml:space="preserve"> </v>
      </c>
      <c r="H34" s="3">
        <f t="shared" si="10"/>
        <v>0</v>
      </c>
      <c r="I34" s="30">
        <f t="shared" si="11"/>
        <v>0</v>
      </c>
      <c r="J34" s="27"/>
      <c r="K34" s="20" t="str">
        <f t="shared" si="2"/>
        <v xml:space="preserve"> </v>
      </c>
      <c r="L34" s="21" t="str">
        <f t="shared" si="3"/>
        <v xml:space="preserve"> </v>
      </c>
      <c r="M34" s="21" t="str">
        <f t="shared" si="4"/>
        <v xml:space="preserve"> </v>
      </c>
      <c r="N34" s="27"/>
      <c r="O34" s="4" t="str">
        <f t="shared" si="14"/>
        <v xml:space="preserve"> </v>
      </c>
      <c r="P34" s="5" t="str" cm="1">
        <f t="array" ref="P34"/>
        <v xml:space="preserve"> </v>
      </c>
      <c r="Q34" s="5" t="str">
        <f t="shared" si="5"/>
        <v xml:space="preserve"> </v>
      </c>
      <c r="R34" s="30" t="str">
        <f t="shared" si="16"/>
        <v xml:space="preserve"> </v>
      </c>
      <c r="S34" s="30" t="str">
        <f t="shared" si="17"/>
        <v xml:space="preserve"> </v>
      </c>
      <c r="T34" s="5" t="str" cm="1">
        <f t="array" ref="T34"/>
        <v xml:space="preserve"> </v>
      </c>
      <c r="U34" s="5" t="str">
        <f t="shared" si="8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9"/>
        <v xml:space="preserve"> </v>
      </c>
      <c r="X34" t="str">
        <f t="shared" si="13"/>
        <v/>
      </c>
    </row>
    <row r="35" spans="1:24" x14ac:dyDescent="0.25">
      <c r="A35" s="26"/>
      <c r="B35" s="26"/>
      <c r="C35" s="26"/>
      <c r="D35" s="27"/>
      <c r="E35" s="28"/>
      <c r="F35" s="3">
        <f t="shared" si="0"/>
        <v>0</v>
      </c>
      <c r="G35" s="29" t="str">
        <f t="shared" si="1"/>
        <v xml:space="preserve"> </v>
      </c>
      <c r="H35" s="3">
        <f t="shared" si="10"/>
        <v>0</v>
      </c>
      <c r="I35" s="30">
        <f t="shared" si="11"/>
        <v>0</v>
      </c>
      <c r="J35" s="27"/>
      <c r="K35" s="20" t="str">
        <f t="shared" si="2"/>
        <v xml:space="preserve"> </v>
      </c>
      <c r="L35" s="21" t="str">
        <f t="shared" si="3"/>
        <v xml:space="preserve"> </v>
      </c>
      <c r="M35" s="21" t="str">
        <f t="shared" si="4"/>
        <v xml:space="preserve"> </v>
      </c>
      <c r="N35" s="27"/>
      <c r="O35" s="4" t="str">
        <f t="shared" si="14"/>
        <v xml:space="preserve"> </v>
      </c>
      <c r="P35" s="5" t="str" cm="1">
        <f t="array" ref="P35"/>
        <v xml:space="preserve"> </v>
      </c>
      <c r="Q35" s="5" t="str">
        <f t="shared" si="5"/>
        <v xml:space="preserve"> </v>
      </c>
      <c r="R35" s="30" t="str">
        <f t="shared" si="16"/>
        <v xml:space="preserve"> </v>
      </c>
      <c r="S35" s="30" t="str">
        <f t="shared" si="17"/>
        <v xml:space="preserve"> </v>
      </c>
      <c r="T35" s="5" t="str" cm="1">
        <f t="array" ref="T35"/>
        <v xml:space="preserve"> </v>
      </c>
      <c r="U35" s="5" t="str">
        <f t="shared" si="8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9"/>
        <v xml:space="preserve"> </v>
      </c>
      <c r="X35" t="str">
        <f t="shared" si="13"/>
        <v/>
      </c>
    </row>
    <row r="36" spans="1:24" x14ac:dyDescent="0.25">
      <c r="A36" s="26"/>
      <c r="B36" s="26"/>
      <c r="C36" s="26"/>
      <c r="D36" s="27"/>
      <c r="E36" s="28"/>
      <c r="F36" s="3">
        <f t="shared" si="0"/>
        <v>0</v>
      </c>
      <c r="G36" s="29" t="str">
        <f t="shared" si="1"/>
        <v xml:space="preserve"> </v>
      </c>
      <c r="H36" s="3">
        <f t="shared" si="10"/>
        <v>0</v>
      </c>
      <c r="I36" s="30">
        <f t="shared" si="11"/>
        <v>0</v>
      </c>
      <c r="J36" s="27"/>
      <c r="K36" s="20" t="str">
        <f t="shared" si="2"/>
        <v xml:space="preserve"> </v>
      </c>
      <c r="L36" s="21" t="str">
        <f t="shared" si="3"/>
        <v xml:space="preserve"> </v>
      </c>
      <c r="M36" s="21" t="str">
        <f t="shared" si="4"/>
        <v xml:space="preserve"> </v>
      </c>
      <c r="N36" s="27"/>
      <c r="O36" s="4" t="str">
        <f t="shared" si="14"/>
        <v xml:space="preserve"> </v>
      </c>
      <c r="P36" s="5" t="str" cm="1">
        <f t="array" ref="P36"/>
        <v xml:space="preserve"> </v>
      </c>
      <c r="Q36" s="5" t="str">
        <f t="shared" si="5"/>
        <v xml:space="preserve"> </v>
      </c>
      <c r="R36" s="30" t="str">
        <f t="shared" si="16"/>
        <v xml:space="preserve"> </v>
      </c>
      <c r="S36" s="30" t="str">
        <f t="shared" si="17"/>
        <v xml:space="preserve"> </v>
      </c>
      <c r="T36" s="5" t="str" cm="1">
        <f t="array" ref="T36"/>
        <v xml:space="preserve"> </v>
      </c>
      <c r="U36" s="5" t="str">
        <f t="shared" si="8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9"/>
        <v xml:space="preserve"> </v>
      </c>
      <c r="X36" t="str">
        <f t="shared" si="13"/>
        <v/>
      </c>
    </row>
    <row r="37" spans="1:24" x14ac:dyDescent="0.25">
      <c r="A37" s="26"/>
      <c r="B37" s="26"/>
      <c r="C37" s="26"/>
      <c r="D37" s="27"/>
      <c r="E37" s="28"/>
      <c r="F37" s="3">
        <f t="shared" si="0"/>
        <v>0</v>
      </c>
      <c r="G37" s="29" t="str">
        <f t="shared" si="1"/>
        <v xml:space="preserve"> </v>
      </c>
      <c r="H37" s="3">
        <f t="shared" si="10"/>
        <v>0</v>
      </c>
      <c r="I37" s="30">
        <f t="shared" si="11"/>
        <v>0</v>
      </c>
      <c r="J37" s="27"/>
      <c r="K37" s="20" t="str">
        <f t="shared" si="2"/>
        <v xml:space="preserve"> </v>
      </c>
      <c r="L37" s="21" t="str">
        <f t="shared" si="3"/>
        <v xml:space="preserve"> </v>
      </c>
      <c r="M37" s="21" t="str">
        <f t="shared" si="4"/>
        <v xml:space="preserve"> </v>
      </c>
      <c r="N37" s="27"/>
      <c r="O37" s="4" t="str">
        <f t="shared" si="14"/>
        <v xml:space="preserve"> </v>
      </c>
      <c r="P37" s="5" t="str" cm="1">
        <f t="array" ref="P37"/>
        <v xml:space="preserve"> </v>
      </c>
      <c r="Q37" s="5" t="str">
        <f t="shared" si="5"/>
        <v xml:space="preserve"> </v>
      </c>
      <c r="R37" s="30" t="str">
        <f t="shared" si="16"/>
        <v xml:space="preserve"> </v>
      </c>
      <c r="S37" s="30" t="str">
        <f t="shared" si="17"/>
        <v xml:space="preserve"> </v>
      </c>
      <c r="T37" s="5" t="str" cm="1">
        <f t="array" ref="T37"/>
        <v xml:space="preserve"> </v>
      </c>
      <c r="U37" s="5" t="str">
        <f t="shared" si="8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9"/>
        <v xml:space="preserve"> </v>
      </c>
      <c r="X37" t="str">
        <f t="shared" si="13"/>
        <v/>
      </c>
    </row>
    <row r="38" spans="1:24" x14ac:dyDescent="0.25">
      <c r="A38" s="26"/>
      <c r="B38" s="26"/>
      <c r="C38" s="26"/>
      <c r="D38" s="27"/>
      <c r="E38" s="28"/>
      <c r="F38" s="3">
        <f t="shared" si="0"/>
        <v>0</v>
      </c>
      <c r="G38" s="29" t="str">
        <f t="shared" si="1"/>
        <v xml:space="preserve"> </v>
      </c>
      <c r="H38" s="3">
        <f t="shared" si="10"/>
        <v>0</v>
      </c>
      <c r="I38" s="30">
        <f t="shared" si="11"/>
        <v>0</v>
      </c>
      <c r="J38" s="27"/>
      <c r="K38" s="20" t="str">
        <f t="shared" si="2"/>
        <v xml:space="preserve"> </v>
      </c>
      <c r="L38" s="21" t="str">
        <f t="shared" si="3"/>
        <v xml:space="preserve"> </v>
      </c>
      <c r="M38" s="21" t="str">
        <f t="shared" si="4"/>
        <v xml:space="preserve"> </v>
      </c>
      <c r="N38" s="27"/>
      <c r="O38" s="4" t="str">
        <f t="shared" si="14"/>
        <v xml:space="preserve"> </v>
      </c>
      <c r="P38" s="5" t="str" cm="1">
        <f t="array" ref="P38"/>
        <v xml:space="preserve"> </v>
      </c>
      <c r="Q38" s="5" t="str">
        <f t="shared" si="5"/>
        <v xml:space="preserve"> </v>
      </c>
      <c r="R38" s="30" t="str">
        <f t="shared" si="16"/>
        <v xml:space="preserve"> </v>
      </c>
      <c r="S38" s="30" t="str">
        <f t="shared" si="17"/>
        <v xml:space="preserve"> </v>
      </c>
      <c r="T38" s="5" t="str" cm="1">
        <f t="array" ref="T38"/>
        <v xml:space="preserve"> </v>
      </c>
      <c r="U38" s="5" t="str">
        <f t="shared" si="8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9"/>
        <v xml:space="preserve"> </v>
      </c>
      <c r="X38" t="str">
        <f t="shared" si="13"/>
        <v/>
      </c>
    </row>
    <row r="39" spans="1:24" x14ac:dyDescent="0.25">
      <c r="A39" s="26"/>
      <c r="B39" s="26"/>
      <c r="C39" s="26"/>
      <c r="D39" s="27"/>
      <c r="E39" s="28"/>
      <c r="F39" s="3">
        <f t="shared" si="0"/>
        <v>0</v>
      </c>
      <c r="G39" s="29" t="str">
        <f t="shared" si="1"/>
        <v xml:space="preserve"> </v>
      </c>
      <c r="H39" s="3">
        <f t="shared" si="10"/>
        <v>0</v>
      </c>
      <c r="I39" s="30">
        <f t="shared" si="11"/>
        <v>0</v>
      </c>
      <c r="J39" s="27"/>
      <c r="K39" s="20" t="str">
        <f t="shared" si="2"/>
        <v xml:space="preserve"> </v>
      </c>
      <c r="L39" s="21" t="str">
        <f t="shared" si="3"/>
        <v xml:space="preserve"> </v>
      </c>
      <c r="M39" s="21" t="str">
        <f t="shared" si="4"/>
        <v xml:space="preserve"> </v>
      </c>
      <c r="N39" s="27"/>
      <c r="O39" s="4" t="str">
        <f t="shared" si="14"/>
        <v xml:space="preserve"> </v>
      </c>
      <c r="P39" s="5" t="str" cm="1">
        <f t="array" ref="P39"/>
        <v xml:space="preserve"> </v>
      </c>
      <c r="Q39" s="5" t="str">
        <f t="shared" si="5"/>
        <v xml:space="preserve"> </v>
      </c>
      <c r="R39" s="30" t="str">
        <f t="shared" si="16"/>
        <v xml:space="preserve"> </v>
      </c>
      <c r="S39" s="30" t="str">
        <f t="shared" si="17"/>
        <v xml:space="preserve"> </v>
      </c>
      <c r="T39" s="5" t="str" cm="1">
        <f t="array" ref="T39"/>
        <v xml:space="preserve"> </v>
      </c>
      <c r="U39" s="5" t="str">
        <f t="shared" si="8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9"/>
        <v xml:space="preserve"> </v>
      </c>
      <c r="X39" t="str">
        <f t="shared" si="13"/>
        <v/>
      </c>
    </row>
    <row r="40" spans="1:24" x14ac:dyDescent="0.25">
      <c r="A40" s="26"/>
      <c r="B40" s="26"/>
      <c r="C40" s="26"/>
      <c r="D40" s="27"/>
      <c r="E40" s="28"/>
      <c r="F40" s="3">
        <f t="shared" si="0"/>
        <v>0</v>
      </c>
      <c r="G40" s="29" t="str">
        <f t="shared" si="1"/>
        <v xml:space="preserve"> </v>
      </c>
      <c r="H40" s="3">
        <f t="shared" si="10"/>
        <v>0</v>
      </c>
      <c r="I40" s="30">
        <f t="shared" si="11"/>
        <v>0</v>
      </c>
      <c r="J40" s="27"/>
      <c r="K40" s="20" t="str">
        <f t="shared" si="2"/>
        <v xml:space="preserve"> </v>
      </c>
      <c r="L40" s="21" t="str">
        <f t="shared" si="3"/>
        <v xml:space="preserve"> </v>
      </c>
      <c r="M40" s="21" t="str">
        <f t="shared" si="4"/>
        <v xml:space="preserve"> </v>
      </c>
      <c r="N40" s="27"/>
      <c r="O40" s="4" t="str">
        <f t="shared" si="14"/>
        <v xml:space="preserve"> </v>
      </c>
      <c r="P40" s="5" t="str" cm="1">
        <f t="array" ref="P40"/>
        <v xml:space="preserve"> </v>
      </c>
      <c r="Q40" s="5" t="str">
        <f t="shared" si="5"/>
        <v xml:space="preserve"> </v>
      </c>
      <c r="R40" s="30" t="str">
        <f t="shared" si="16"/>
        <v xml:space="preserve"> </v>
      </c>
      <c r="S40" s="30" t="str">
        <f t="shared" si="17"/>
        <v xml:space="preserve"> </v>
      </c>
      <c r="T40" s="5" t="str" cm="1">
        <f t="array" ref="T40"/>
        <v xml:space="preserve"> </v>
      </c>
      <c r="U40" s="5" t="str">
        <f t="shared" si="8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9"/>
        <v xml:space="preserve"> </v>
      </c>
      <c r="X40" t="str">
        <f t="shared" si="13"/>
        <v/>
      </c>
    </row>
    <row r="41" spans="1:24" x14ac:dyDescent="0.25">
      <c r="A41" s="26"/>
      <c r="B41" s="26"/>
      <c r="C41" s="26"/>
      <c r="D41" s="27"/>
      <c r="E41" s="28"/>
      <c r="F41" s="3">
        <f t="shared" si="0"/>
        <v>0</v>
      </c>
      <c r="G41" s="29" t="str">
        <f t="shared" si="1"/>
        <v xml:space="preserve"> </v>
      </c>
      <c r="H41" s="3">
        <f t="shared" si="10"/>
        <v>0</v>
      </c>
      <c r="I41" s="30">
        <f t="shared" si="11"/>
        <v>0</v>
      </c>
      <c r="J41" s="27"/>
      <c r="K41" s="20" t="str">
        <f t="shared" si="2"/>
        <v xml:space="preserve"> </v>
      </c>
      <c r="L41" s="21" t="str">
        <f t="shared" si="3"/>
        <v xml:space="preserve"> </v>
      </c>
      <c r="M41" s="21" t="str">
        <f t="shared" si="4"/>
        <v xml:space="preserve"> </v>
      </c>
      <c r="N41" s="27"/>
      <c r="O41" s="4" t="str">
        <f t="shared" si="14"/>
        <v xml:space="preserve"> </v>
      </c>
      <c r="P41" s="5" t="str" cm="1">
        <f t="array" ref="P41"/>
        <v xml:space="preserve"> </v>
      </c>
      <c r="Q41" s="5" t="str">
        <f t="shared" si="5"/>
        <v xml:space="preserve"> </v>
      </c>
      <c r="R41" s="30" t="str">
        <f t="shared" si="16"/>
        <v xml:space="preserve"> </v>
      </c>
      <c r="S41" s="30" t="str">
        <f t="shared" si="17"/>
        <v xml:space="preserve"> </v>
      </c>
      <c r="T41" s="5" t="str" cm="1">
        <f t="array" ref="T41"/>
        <v xml:space="preserve"> </v>
      </c>
      <c r="U41" s="5" t="str">
        <f t="shared" si="8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9"/>
        <v xml:space="preserve"> </v>
      </c>
      <c r="X41" t="str">
        <f t="shared" si="13"/>
        <v/>
      </c>
    </row>
    <row r="42" spans="1:24" x14ac:dyDescent="0.25">
      <c r="A42" s="26"/>
      <c r="B42" s="26"/>
      <c r="C42" s="26"/>
      <c r="D42" s="27"/>
      <c r="E42" s="28"/>
      <c r="F42" s="3">
        <f t="shared" si="0"/>
        <v>0</v>
      </c>
      <c r="G42" s="29" t="str">
        <f t="shared" si="1"/>
        <v xml:space="preserve"> </v>
      </c>
      <c r="H42" s="3">
        <f t="shared" si="10"/>
        <v>0</v>
      </c>
      <c r="I42" s="30">
        <f t="shared" si="11"/>
        <v>0</v>
      </c>
      <c r="J42" s="27"/>
      <c r="K42" s="20" t="str">
        <f t="shared" si="2"/>
        <v xml:space="preserve"> </v>
      </c>
      <c r="L42" s="21" t="str">
        <f t="shared" si="3"/>
        <v xml:space="preserve"> </v>
      </c>
      <c r="M42" s="21" t="str">
        <f t="shared" si="4"/>
        <v xml:space="preserve"> </v>
      </c>
      <c r="N42" s="27"/>
      <c r="O42" s="4" t="str">
        <f t="shared" si="14"/>
        <v xml:space="preserve"> </v>
      </c>
      <c r="P42" s="5" t="str" cm="1">
        <f t="array" ref="P42"/>
        <v xml:space="preserve"> </v>
      </c>
      <c r="Q42" s="5" t="str">
        <f t="shared" si="5"/>
        <v xml:space="preserve"> </v>
      </c>
      <c r="R42" s="30" t="str">
        <f t="shared" si="16"/>
        <v xml:space="preserve"> </v>
      </c>
      <c r="S42" s="30" t="str">
        <f t="shared" si="17"/>
        <v xml:space="preserve"> </v>
      </c>
      <c r="T42" s="5" t="str" cm="1">
        <f t="array" ref="T42"/>
        <v xml:space="preserve"> </v>
      </c>
      <c r="U42" s="5" t="str">
        <f t="shared" si="8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9"/>
        <v xml:space="preserve"> </v>
      </c>
      <c r="X42" t="str">
        <f t="shared" si="13"/>
        <v/>
      </c>
    </row>
    <row r="43" spans="1:24" x14ac:dyDescent="0.25">
      <c r="A43" s="26"/>
      <c r="B43" s="26"/>
      <c r="C43" s="26"/>
      <c r="D43" s="27"/>
      <c r="E43" s="28"/>
      <c r="F43" s="3">
        <f t="shared" si="0"/>
        <v>0</v>
      </c>
      <c r="G43" s="29" t="str">
        <f t="shared" si="1"/>
        <v xml:space="preserve"> </v>
      </c>
      <c r="H43" s="3">
        <f t="shared" si="10"/>
        <v>0</v>
      </c>
      <c r="I43" s="30">
        <f t="shared" si="11"/>
        <v>0</v>
      </c>
      <c r="J43" s="27"/>
      <c r="K43" s="20" t="str">
        <f t="shared" si="2"/>
        <v xml:space="preserve"> </v>
      </c>
      <c r="L43" s="21" t="str">
        <f t="shared" si="3"/>
        <v xml:space="preserve"> </v>
      </c>
      <c r="M43" s="21" t="str">
        <f t="shared" si="4"/>
        <v xml:space="preserve"> </v>
      </c>
      <c r="N43" s="27"/>
      <c r="O43" s="4" t="str">
        <f t="shared" si="14"/>
        <v xml:space="preserve"> </v>
      </c>
      <c r="P43" s="5" t="str" cm="1">
        <f t="array" ref="P43"/>
        <v xml:space="preserve"> </v>
      </c>
      <c r="Q43" s="5" t="str">
        <f t="shared" si="5"/>
        <v xml:space="preserve"> </v>
      </c>
      <c r="R43" s="30" t="str">
        <f t="shared" si="16"/>
        <v xml:space="preserve"> </v>
      </c>
      <c r="S43" s="30" t="str">
        <f t="shared" si="17"/>
        <v xml:space="preserve"> </v>
      </c>
      <c r="T43" s="5" t="str" cm="1">
        <f t="array" ref="T43"/>
        <v xml:space="preserve"> </v>
      </c>
      <c r="U43" s="5" t="str">
        <f t="shared" si="8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9"/>
        <v xml:space="preserve"> </v>
      </c>
      <c r="X43" t="str">
        <f t="shared" si="13"/>
        <v/>
      </c>
    </row>
    <row r="44" spans="1:24" x14ac:dyDescent="0.25">
      <c r="A44" s="26"/>
      <c r="B44" s="26"/>
      <c r="C44" s="26"/>
      <c r="D44" s="27"/>
      <c r="E44" s="28"/>
      <c r="F44" s="3">
        <f t="shared" si="0"/>
        <v>0</v>
      </c>
      <c r="G44" s="29" t="str">
        <f t="shared" si="1"/>
        <v xml:space="preserve"> </v>
      </c>
      <c r="H44" s="3">
        <f t="shared" si="10"/>
        <v>0</v>
      </c>
      <c r="I44" s="30">
        <f t="shared" si="11"/>
        <v>0</v>
      </c>
      <c r="J44" s="27"/>
      <c r="K44" s="20" t="str">
        <f t="shared" si="2"/>
        <v xml:space="preserve"> </v>
      </c>
      <c r="L44" s="21" t="str">
        <f t="shared" si="3"/>
        <v xml:space="preserve"> </v>
      </c>
      <c r="M44" s="21" t="str">
        <f t="shared" si="4"/>
        <v xml:space="preserve"> </v>
      </c>
      <c r="N44" s="27"/>
      <c r="O44" s="4" t="str">
        <f t="shared" si="14"/>
        <v xml:space="preserve"> </v>
      </c>
      <c r="P44" s="5" t="str" cm="1">
        <f t="array" ref="P44"/>
        <v xml:space="preserve"> </v>
      </c>
      <c r="Q44" s="5" t="str">
        <f t="shared" si="5"/>
        <v xml:space="preserve"> </v>
      </c>
      <c r="R44" s="30" t="str">
        <f t="shared" si="16"/>
        <v xml:space="preserve"> </v>
      </c>
      <c r="S44" s="30" t="str">
        <f t="shared" si="17"/>
        <v xml:space="preserve"> </v>
      </c>
      <c r="T44" s="5" t="str" cm="1">
        <f t="array" ref="T44"/>
        <v xml:space="preserve"> </v>
      </c>
      <c r="U44" s="5" t="str">
        <f t="shared" si="8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9"/>
        <v xml:space="preserve"> </v>
      </c>
      <c r="X44" t="str">
        <f t="shared" si="13"/>
        <v/>
      </c>
    </row>
    <row r="45" spans="1:24" x14ac:dyDescent="0.25">
      <c r="A45" s="26"/>
      <c r="B45" s="26"/>
      <c r="C45" s="26"/>
      <c r="D45" s="27"/>
      <c r="E45" s="28"/>
      <c r="F45" s="3">
        <f t="shared" si="0"/>
        <v>0</v>
      </c>
      <c r="G45" s="29" t="str">
        <f t="shared" si="1"/>
        <v xml:space="preserve"> </v>
      </c>
      <c r="H45" s="3">
        <f t="shared" si="10"/>
        <v>0</v>
      </c>
      <c r="I45" s="30">
        <f t="shared" si="11"/>
        <v>0</v>
      </c>
      <c r="J45" s="27"/>
      <c r="K45" s="20" t="str">
        <f t="shared" si="2"/>
        <v xml:space="preserve"> </v>
      </c>
      <c r="L45" s="21" t="str">
        <f t="shared" si="3"/>
        <v xml:space="preserve"> </v>
      </c>
      <c r="M45" s="21" t="str">
        <f t="shared" si="4"/>
        <v xml:space="preserve"> </v>
      </c>
      <c r="N45" s="27"/>
      <c r="O45" s="4" t="str">
        <f t="shared" si="14"/>
        <v xml:space="preserve"> </v>
      </c>
      <c r="P45" s="5" t="str" cm="1">
        <f t="array" ref="P45"/>
        <v xml:space="preserve"> </v>
      </c>
      <c r="Q45" s="5" t="str">
        <f t="shared" si="5"/>
        <v xml:space="preserve"> </v>
      </c>
      <c r="R45" s="30" t="str">
        <f t="shared" si="16"/>
        <v xml:space="preserve"> </v>
      </c>
      <c r="S45" s="30" t="str">
        <f t="shared" si="17"/>
        <v xml:space="preserve"> </v>
      </c>
      <c r="T45" s="5" t="str" cm="1">
        <f t="array" ref="T45"/>
        <v xml:space="preserve"> </v>
      </c>
      <c r="U45" s="5" t="str">
        <f t="shared" si="8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9"/>
        <v xml:space="preserve"> </v>
      </c>
      <c r="X45" t="str">
        <f t="shared" si="13"/>
        <v/>
      </c>
    </row>
    <row r="46" spans="1:24" x14ac:dyDescent="0.25">
      <c r="A46" s="26"/>
      <c r="B46" s="26"/>
      <c r="C46" s="26"/>
      <c r="D46" s="27"/>
      <c r="E46" s="28"/>
      <c r="F46" s="3">
        <f t="shared" si="0"/>
        <v>0</v>
      </c>
      <c r="G46" s="29" t="str">
        <f t="shared" si="1"/>
        <v xml:space="preserve"> </v>
      </c>
      <c r="H46" s="3">
        <f t="shared" si="10"/>
        <v>0</v>
      </c>
      <c r="I46" s="30">
        <f t="shared" si="11"/>
        <v>0</v>
      </c>
      <c r="J46" s="27"/>
      <c r="K46" s="20" t="str">
        <f t="shared" si="2"/>
        <v xml:space="preserve"> </v>
      </c>
      <c r="L46" s="21" t="str">
        <f t="shared" si="3"/>
        <v xml:space="preserve"> </v>
      </c>
      <c r="M46" s="21" t="str">
        <f t="shared" si="4"/>
        <v xml:space="preserve"> </v>
      </c>
      <c r="N46" s="27"/>
      <c r="O46" s="4" t="str">
        <f t="shared" si="14"/>
        <v xml:space="preserve"> </v>
      </c>
      <c r="P46" s="5" t="str" cm="1">
        <f t="array" ref="P46"/>
        <v xml:space="preserve"> </v>
      </c>
      <c r="Q46" s="5" t="str">
        <f t="shared" si="5"/>
        <v xml:space="preserve"> </v>
      </c>
      <c r="R46" s="30" t="str">
        <f t="shared" si="16"/>
        <v xml:space="preserve"> </v>
      </c>
      <c r="S46" s="30" t="str">
        <f t="shared" si="17"/>
        <v xml:space="preserve"> </v>
      </c>
      <c r="T46" s="5" t="str" cm="1">
        <f t="array" ref="T46"/>
        <v xml:space="preserve"> </v>
      </c>
      <c r="U46" s="5" t="str">
        <f t="shared" si="8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9"/>
        <v xml:space="preserve"> </v>
      </c>
      <c r="X46" t="str">
        <f t="shared" si="13"/>
        <v/>
      </c>
    </row>
    <row r="47" spans="1:24" x14ac:dyDescent="0.25">
      <c r="A47" s="26"/>
      <c r="B47" s="26"/>
      <c r="C47" s="26"/>
      <c r="D47" s="27"/>
      <c r="E47" s="28"/>
      <c r="F47" s="3">
        <f t="shared" si="0"/>
        <v>0</v>
      </c>
      <c r="G47" s="29" t="str">
        <f t="shared" si="1"/>
        <v xml:space="preserve"> </v>
      </c>
      <c r="H47" s="3">
        <f t="shared" si="10"/>
        <v>0</v>
      </c>
      <c r="I47" s="30">
        <f t="shared" si="11"/>
        <v>0</v>
      </c>
      <c r="J47" s="27"/>
      <c r="K47" s="20" t="str">
        <f t="shared" si="2"/>
        <v xml:space="preserve"> </v>
      </c>
      <c r="L47" s="21" t="str">
        <f t="shared" si="3"/>
        <v xml:space="preserve"> </v>
      </c>
      <c r="M47" s="21" t="str">
        <f t="shared" si="4"/>
        <v xml:space="preserve"> </v>
      </c>
      <c r="N47" s="27"/>
      <c r="O47" s="4" t="str">
        <f t="shared" si="14"/>
        <v xml:space="preserve"> </v>
      </c>
      <c r="P47" s="5" t="str" cm="1">
        <f t="array" ref="P47"/>
        <v xml:space="preserve"> </v>
      </c>
      <c r="Q47" s="5" t="str">
        <f t="shared" si="5"/>
        <v xml:space="preserve"> </v>
      </c>
      <c r="R47" s="30" t="str">
        <f t="shared" si="16"/>
        <v xml:space="preserve"> </v>
      </c>
      <c r="S47" s="30" t="str">
        <f t="shared" si="17"/>
        <v xml:space="preserve"> </v>
      </c>
      <c r="T47" s="5" t="str" cm="1">
        <f t="array" ref="T47"/>
        <v xml:space="preserve"> </v>
      </c>
      <c r="U47" s="5" t="str">
        <f t="shared" si="8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9"/>
        <v xml:space="preserve"> </v>
      </c>
      <c r="X47" t="str">
        <f t="shared" si="13"/>
        <v/>
      </c>
    </row>
    <row r="48" spans="1:24" x14ac:dyDescent="0.25">
      <c r="A48" s="26"/>
      <c r="B48" s="26"/>
      <c r="C48" s="26"/>
      <c r="D48" s="27"/>
      <c r="E48" s="28"/>
      <c r="F48" s="3">
        <f t="shared" si="0"/>
        <v>0</v>
      </c>
      <c r="G48" s="29" t="str">
        <f t="shared" si="1"/>
        <v xml:space="preserve"> </v>
      </c>
      <c r="H48" s="3">
        <f t="shared" si="10"/>
        <v>0</v>
      </c>
      <c r="I48" s="30">
        <f t="shared" si="11"/>
        <v>0</v>
      </c>
      <c r="J48" s="27"/>
      <c r="K48" s="20" t="str">
        <f t="shared" si="2"/>
        <v xml:space="preserve"> </v>
      </c>
      <c r="L48" s="21" t="str">
        <f t="shared" si="3"/>
        <v xml:space="preserve"> </v>
      </c>
      <c r="M48" s="21" t="str">
        <f t="shared" si="4"/>
        <v xml:space="preserve"> </v>
      </c>
      <c r="N48" s="27"/>
      <c r="O48" s="4" t="str">
        <f t="shared" si="14"/>
        <v xml:space="preserve"> </v>
      </c>
      <c r="P48" s="5" t="str" cm="1">
        <f t="array" ref="P48"/>
        <v xml:space="preserve"> </v>
      </c>
      <c r="Q48" s="5" t="str">
        <f t="shared" si="5"/>
        <v xml:space="preserve"> </v>
      </c>
      <c r="R48" s="30" t="str">
        <f t="shared" si="16"/>
        <v xml:space="preserve"> </v>
      </c>
      <c r="S48" s="30" t="str">
        <f t="shared" si="17"/>
        <v xml:space="preserve"> </v>
      </c>
      <c r="T48" s="5" t="str" cm="1">
        <f t="array" ref="T48"/>
        <v xml:space="preserve"> </v>
      </c>
      <c r="U48" s="5" t="str">
        <f t="shared" si="8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9"/>
        <v xml:space="preserve"> </v>
      </c>
      <c r="X48" t="str">
        <f t="shared" si="13"/>
        <v/>
      </c>
    </row>
    <row r="49" spans="1:24" x14ac:dyDescent="0.25">
      <c r="A49" s="26"/>
      <c r="B49" s="26"/>
      <c r="C49" s="26"/>
      <c r="D49" s="27"/>
      <c r="E49" s="28"/>
      <c r="F49" s="3">
        <f t="shared" si="0"/>
        <v>0</v>
      </c>
      <c r="G49" s="29" t="str">
        <f t="shared" si="1"/>
        <v xml:space="preserve"> </v>
      </c>
      <c r="H49" s="3">
        <f t="shared" si="10"/>
        <v>0</v>
      </c>
      <c r="I49" s="30">
        <f t="shared" si="11"/>
        <v>0</v>
      </c>
      <c r="J49" s="27"/>
      <c r="K49" s="20" t="str">
        <f t="shared" si="2"/>
        <v xml:space="preserve"> </v>
      </c>
      <c r="L49" s="21" t="str">
        <f t="shared" si="3"/>
        <v xml:space="preserve"> </v>
      </c>
      <c r="M49" s="21" t="str">
        <f t="shared" si="4"/>
        <v xml:space="preserve"> </v>
      </c>
      <c r="N49" s="27"/>
      <c r="O49" s="4" t="str">
        <f t="shared" si="14"/>
        <v xml:space="preserve"> </v>
      </c>
      <c r="P49" s="5" t="str" cm="1">
        <f t="array" ref="P49"/>
        <v xml:space="preserve"> </v>
      </c>
      <c r="Q49" s="5" t="str">
        <f t="shared" si="5"/>
        <v xml:space="preserve"> </v>
      </c>
      <c r="R49" s="30" t="str">
        <f t="shared" si="16"/>
        <v xml:space="preserve"> </v>
      </c>
      <c r="S49" s="30" t="str">
        <f t="shared" si="17"/>
        <v xml:space="preserve"> </v>
      </c>
      <c r="T49" s="5" t="str" cm="1">
        <f t="array" ref="T49"/>
        <v xml:space="preserve"> </v>
      </c>
      <c r="U49" s="5" t="str">
        <f t="shared" si="8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9"/>
        <v xml:space="preserve"> </v>
      </c>
      <c r="X49" t="str">
        <f t="shared" si="13"/>
        <v/>
      </c>
    </row>
    <row r="50" spans="1:24" x14ac:dyDescent="0.25">
      <c r="A50" s="26"/>
      <c r="B50" s="26"/>
      <c r="C50" s="26"/>
      <c r="D50" s="27"/>
      <c r="E50" s="28"/>
      <c r="F50" s="3">
        <f t="shared" si="0"/>
        <v>0</v>
      </c>
      <c r="G50" s="29" t="str">
        <f t="shared" si="1"/>
        <v xml:space="preserve"> </v>
      </c>
      <c r="H50" s="3">
        <f t="shared" si="10"/>
        <v>0</v>
      </c>
      <c r="I50" s="30">
        <f t="shared" si="11"/>
        <v>0</v>
      </c>
      <c r="J50" s="27"/>
      <c r="K50" s="20" t="str">
        <f t="shared" si="2"/>
        <v xml:space="preserve"> </v>
      </c>
      <c r="L50" s="21" t="str">
        <f t="shared" si="3"/>
        <v xml:space="preserve"> </v>
      </c>
      <c r="M50" s="21" t="str">
        <f t="shared" si="4"/>
        <v xml:space="preserve"> </v>
      </c>
      <c r="N50" s="27"/>
      <c r="O50" s="4" t="str">
        <f t="shared" si="14"/>
        <v xml:space="preserve"> </v>
      </c>
      <c r="P50" s="5" t="s">
        <v>80</v>
      </c>
      <c r="Q50" s="5" t="str">
        <f t="shared" si="5"/>
        <v xml:space="preserve"> </v>
      </c>
      <c r="R50" s="30" t="str">
        <f t="shared" si="16"/>
        <v xml:space="preserve"> </v>
      </c>
      <c r="S50" s="30" t="str">
        <f t="shared" si="17"/>
        <v xml:space="preserve"> </v>
      </c>
      <c r="T50" s="5" t="s">
        <v>80</v>
      </c>
      <c r="U50" s="5" t="str">
        <f t="shared" si="8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9"/>
        <v xml:space="preserve"> </v>
      </c>
      <c r="X50" t="str">
        <f t="shared" si="13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C2D7-F3C2-4F2A-9835-F88889A8D259}">
  <sheetPr>
    <tabColor theme="5" tint="0.39997558519241921"/>
    <pageSetUpPr fitToPage="1"/>
  </sheetPr>
  <dimension ref="A1:X51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28</v>
      </c>
      <c r="B4" s="14" t="s">
        <v>81</v>
      </c>
      <c r="C4" s="13" t="s">
        <v>82</v>
      </c>
      <c r="D4" s="15" t="s">
        <v>26</v>
      </c>
      <c r="E4" s="16">
        <v>3443523</v>
      </c>
      <c r="F4" s="17"/>
      <c r="G4" s="17"/>
      <c r="H4" s="17"/>
      <c r="I4" s="18"/>
      <c r="J4" s="19">
        <f/>
        <v>44958</v>
      </c>
      <c r="K4" s="20" t="str">
        <f>IF(J4=0," ",IF(DAY(J4)&lt;=14,TEXT(J4,"mmmm"),TEXT(EOMONTH(J4,1),"mmmm")))</f>
        <v>February</v>
      </c>
      <c r="L4" s="21">
        <f>YEAR(J4)</f>
        <v>2023</v>
      </c>
      <c r="M4" s="21">
        <f>IF(J4=0," ",YEAR(J4))</f>
        <v>2023</v>
      </c>
      <c r="N4" s="15" t="s">
        <v>27</v>
      </c>
      <c r="O4" s="23">
        <f/>
        <v>143.44</v>
      </c>
      <c r="P4" s="5">
        <f/>
        <v>77.39</v>
      </c>
      <c r="Q4" s="5">
        <f t="shared" ref="Q4:Q50" si="0">IF(P4=" "," ",P4*12)</f>
        <v>928.68000000000006</v>
      </c>
      <c r="R4" s="24" t="s">
        <v>27</v>
      </c>
      <c r="S4" s="24"/>
      <c r="T4" s="5">
        <f/>
        <v>77.39</v>
      </c>
      <c r="U4" s="5">
        <f t="shared" ref="U4:U50" si="1">IF(T4=" "," ",T4*12)</f>
        <v>928.68000000000006</v>
      </c>
      <c r="V4" s="24" t="s">
        <v>27</v>
      </c>
      <c r="W4" s="25"/>
      <c r="X4" t="str">
        <f>CONCATENATE(A4,D4)</f>
        <v>ActiveRev Req't</v>
      </c>
    </row>
    <row r="5" spans="1:24" x14ac:dyDescent="0.25">
      <c r="A5" s="26" t="s">
        <v>46</v>
      </c>
      <c r="B5" s="27" t="s">
        <v>47</v>
      </c>
      <c r="C5" s="26" t="s">
        <v>48</v>
      </c>
      <c r="D5" s="27" t="s">
        <v>26</v>
      </c>
      <c r="E5" s="28">
        <v>3623361</v>
      </c>
      <c r="F5" s="3" cm="1">
        <f t="array" ref="F5">IF(E5=0,0,(E5-LOOKUP(2,1/($X$4:$X$50="ActiveRev Req't"),$E$4:$E$50)))</f>
        <v>179838</v>
      </c>
      <c r="G5" s="29">
        <f>IF(E5=0," ",(F5/LOOKUP(2,1/($X$4:$X$50="ActiveRev Req't"),$E$4:$E$50)))</f>
        <v>5.2225003288783031E-2</v>
      </c>
      <c r="H5" s="3">
        <f>IF(E5=0,0,E5-$E$4)</f>
        <v>179838</v>
      </c>
      <c r="I5" s="30">
        <f>IF(H5=" "," ",H5/$E$4)</f>
        <v>5.2225003288783031E-2</v>
      </c>
      <c r="J5" s="31">
        <v>45292</v>
      </c>
      <c r="K5" s="20" t="str">
        <f t="shared" ref="K5:K50" si="2">IF(J5=0," ",IF(DAY(J5)&lt;=14,TEXT(J5,"mmmm"),TEXT(EOMONTH(J5,1),"mmmm")))</f>
        <v>January</v>
      </c>
      <c r="L5" s="21">
        <f t="shared" ref="L5:L50" si="3">IF(J5=0," ",YEAR(J5))</f>
        <v>2024</v>
      </c>
      <c r="M5" s="21">
        <f t="shared" ref="M5:M50" si="4">IF(J5=0," ",IF(AND(MONTH(J5)=12,K5="January"),YEAR(J5)+1,YEAR(J5)))</f>
        <v>2024</v>
      </c>
      <c r="N5" s="31"/>
      <c r="O5" s="4">
        <f>IF(B5=0," ",$O$4)</f>
        <v>143.44</v>
      </c>
      <c r="P5" s="5" cm="1">
        <f t="array" ref="P5"/>
        <v>81.86</v>
      </c>
      <c r="Q5" s="5">
        <f t="shared" si="0"/>
        <v>982.31999999999994</v>
      </c>
      <c r="R5" s="30">
        <f t="shared" ref="R5:R50" si="5">IFERROR(IF(B5=0," ",(P5-LOOKUP(2,1/($X$4:$X$50="ActiveRev Req't"),$P$4:$P$50))/LOOKUP(2,1/($X$4:$X$50="ActiveRev Req't"),$P$4:$P$50))," ")</f>
        <v>5.7759400439333232E-2</v>
      </c>
      <c r="S5" s="30">
        <f t="shared" ref="S5:S50" si="6">IFERROR(IF(B5=0," ",(P5-$P$4)/$P$4)," ")</f>
        <v>5.7759400439333232E-2</v>
      </c>
      <c r="T5" s="5" cm="1">
        <f t="array" ref="T5"/>
        <v>60.33</v>
      </c>
      <c r="U5" s="5">
        <f t="shared" si="1"/>
        <v>723.96</v>
      </c>
      <c r="V5" s="30" cm="1">
        <f t="array" ref="V5">IFERROR(IF(F5=0," ",(T5-LOOKUP(2,1/($X$4:$X$50="ActiveRev Req't"),$T$4:$T$50))/LOOKUP(2,1/($X$4:$X$50="ActiveRev Req't"),$T$4:$T$50))," ")</f>
        <v>-0.22044191756040835</v>
      </c>
      <c r="W5" s="30">
        <f t="shared" ref="W5:W50" si="7">IFERROR(IF(B5=0," ",(T5-$T$4)/$T$4)," ")</f>
        <v>-0.22044191756040835</v>
      </c>
      <c r="X5" t="str">
        <f>CONCATENATE(A5,D5)</f>
        <v>Pending - FiledRev Req't</v>
      </c>
    </row>
    <row r="6" spans="1:24" x14ac:dyDescent="0.25">
      <c r="A6" s="26" t="s">
        <v>39</v>
      </c>
      <c r="B6" s="27" t="s">
        <v>42</v>
      </c>
      <c r="C6" s="26" t="s">
        <v>49</v>
      </c>
      <c r="D6" s="27" t="s">
        <v>31</v>
      </c>
      <c r="E6" s="28"/>
      <c r="F6" s="3">
        <f t="shared" ref="F6:F50" si="8">IF(E6=0,0,(E6-LOOKUP(2,1/($X$4:$X$50="ActiveRev Req't"),$E$4:$E$50)))</f>
        <v>0</v>
      </c>
      <c r="G6" s="29" t="str">
        <f t="shared" ref="G6:G50" si="9">IF(E6=0," ",(F6/LOOKUP(2,1/($X$4:$X$50="ActiveRev Req't"),$E$4:$E$50)))</f>
        <v xml:space="preserve"> </v>
      </c>
      <c r="H6" s="3">
        <f t="shared" ref="H6:H50" si="10">IF(E6=0,0,E6-$E$4)</f>
        <v>0</v>
      </c>
      <c r="I6" s="30">
        <f t="shared" ref="I6:I50" si="11">IF(H6=" "," ",H6/$E$4)</f>
        <v>0</v>
      </c>
      <c r="J6" s="31"/>
      <c r="K6" s="20" t="str">
        <f t="shared" si="2"/>
        <v xml:space="preserve"> </v>
      </c>
      <c r="L6" s="21" t="str">
        <f t="shared" si="3"/>
        <v xml:space="preserve"> </v>
      </c>
      <c r="M6" s="21" t="str">
        <f t="shared" si="4"/>
        <v xml:space="preserve"> </v>
      </c>
      <c r="N6" s="31"/>
      <c r="O6" s="4">
        <f t="shared" ref="O6:O50" si="12">IF(B6=0," ",$O$4)</f>
        <v>143.44</v>
      </c>
      <c r="P6" s="5" t="str" cm="1">
        <f t="array" ref="P6"/>
        <v xml:space="preserve"> </v>
      </c>
      <c r="Q6" s="5" t="str">
        <f t="shared" si="0"/>
        <v xml:space="preserve"> </v>
      </c>
      <c r="R6" s="30" t="str">
        <f t="shared" si="5"/>
        <v xml:space="preserve"> </v>
      </c>
      <c r="S6" s="30" t="str">
        <f t="shared" si="6"/>
        <v xml:space="preserve"> </v>
      </c>
      <c r="T6" s="5" t="str" cm="1">
        <f t="array" ref="T6"/>
        <v xml:space="preserve"> </v>
      </c>
      <c r="U6" s="5" t="str">
        <f t="shared" si="1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si="7"/>
        <v xml:space="preserve"> </v>
      </c>
      <c r="X6" t="str">
        <f t="shared" ref="X6:X50" si="13">CONCATENATE(A6,D6)</f>
        <v>AnticipatedSurcharge</v>
      </c>
    </row>
    <row r="7" spans="1:24" x14ac:dyDescent="0.25">
      <c r="A7" s="26" t="s">
        <v>39</v>
      </c>
      <c r="B7" s="27" t="s">
        <v>42</v>
      </c>
      <c r="C7" s="26" t="s">
        <v>50</v>
      </c>
      <c r="D7" s="27" t="s">
        <v>31</v>
      </c>
      <c r="E7" s="28"/>
      <c r="F7" s="3">
        <f t="shared" si="8"/>
        <v>0</v>
      </c>
      <c r="G7" s="29" t="str">
        <f t="shared" si="9"/>
        <v xml:space="preserve"> </v>
      </c>
      <c r="H7" s="3">
        <f t="shared" si="10"/>
        <v>0</v>
      </c>
      <c r="I7" s="30">
        <f t="shared" si="11"/>
        <v>0</v>
      </c>
      <c r="J7" s="31"/>
      <c r="K7" s="20" t="str">
        <f t="shared" si="2"/>
        <v xml:space="preserve"> </v>
      </c>
      <c r="L7" s="21" t="str">
        <f t="shared" si="3"/>
        <v xml:space="preserve"> </v>
      </c>
      <c r="M7" s="21" t="str">
        <f t="shared" si="4"/>
        <v xml:space="preserve"> </v>
      </c>
      <c r="N7" s="27"/>
      <c r="O7" s="4">
        <f t="shared" si="12"/>
        <v>143.44</v>
      </c>
      <c r="P7" s="5" t="str" cm="1">
        <f t="array" ref="P7"/>
        <v xml:space="preserve"> </v>
      </c>
      <c r="Q7" s="5" t="str">
        <f t="shared" si="0"/>
        <v xml:space="preserve"> </v>
      </c>
      <c r="R7" s="30" t="str">
        <f t="shared" si="5"/>
        <v xml:space="preserve"> </v>
      </c>
      <c r="S7" s="30" t="str">
        <f t="shared" si="6"/>
        <v xml:space="preserve"> </v>
      </c>
      <c r="T7" s="5" t="str" cm="1">
        <f t="array" ref="T7"/>
        <v xml:space="preserve"> </v>
      </c>
      <c r="U7" s="5" t="str">
        <f t="shared" si="1"/>
        <v xml:space="preserve"> 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 t="str">
        <f t="shared" si="7"/>
        <v xml:space="preserve"> </v>
      </c>
      <c r="X7" t="str">
        <f t="shared" si="13"/>
        <v>AnticipatedSurcharge</v>
      </c>
    </row>
    <row r="8" spans="1:24" x14ac:dyDescent="0.25">
      <c r="A8" s="26" t="s">
        <v>46</v>
      </c>
      <c r="B8" s="27" t="s">
        <v>47</v>
      </c>
      <c r="C8" s="26" t="s">
        <v>52</v>
      </c>
      <c r="D8" s="27" t="s">
        <v>26</v>
      </c>
      <c r="E8" s="28">
        <v>3856583</v>
      </c>
      <c r="F8" s="3">
        <f t="shared" si="8"/>
        <v>413060</v>
      </c>
      <c r="G8" s="29">
        <f t="shared" si="9"/>
        <v>0.11995273445247788</v>
      </c>
      <c r="H8" s="3">
        <f t="shared" si="10"/>
        <v>413060</v>
      </c>
      <c r="I8" s="30">
        <f t="shared" si="11"/>
        <v>0.11995273445247788</v>
      </c>
      <c r="J8" s="31">
        <v>45658</v>
      </c>
      <c r="K8" s="20" t="str">
        <f t="shared" si="2"/>
        <v>January</v>
      </c>
      <c r="L8" s="21">
        <f t="shared" si="3"/>
        <v>2025</v>
      </c>
      <c r="M8" s="21">
        <f t="shared" si="4"/>
        <v>2025</v>
      </c>
      <c r="N8" s="27"/>
      <c r="O8" s="4">
        <f t="shared" si="12"/>
        <v>143.44</v>
      </c>
      <c r="P8" s="5" cm="1">
        <f t="array" ref="P8"/>
        <v>86.99</v>
      </c>
      <c r="Q8" s="5">
        <f t="shared" si="0"/>
        <v>1043.8799999999999</v>
      </c>
      <c r="R8" s="30">
        <f t="shared" si="5"/>
        <v>0.1240470345005814</v>
      </c>
      <c r="S8" s="30">
        <f t="shared" si="6"/>
        <v>0.1240470345005814</v>
      </c>
      <c r="T8" s="5" cm="1">
        <f t="array" ref="T8"/>
        <v>64.180000000000007</v>
      </c>
      <c r="U8" s="5">
        <f t="shared" si="1"/>
        <v>770.16000000000008</v>
      </c>
      <c r="V8" s="30" cm="1">
        <f t="array" ref="V8">IFERROR(IF(F8=0," ",(T8-LOOKUP(2,1/($X$4:$X$50="ActiveRev Req't"),$T$4:$T$50))/LOOKUP(2,1/($X$4:$X$50="ActiveRev Req't"),$T$4:$T$50))," ")</f>
        <v>-0.17069388809923755</v>
      </c>
      <c r="W8" s="30">
        <f>IFERROR(IF(B8=0," ",(T8-$T$4)/$T$4)," ")</f>
        <v>-0.17069388809923755</v>
      </c>
      <c r="X8" t="str">
        <f t="shared" si="13"/>
        <v>Pending - FiledRev Req't</v>
      </c>
    </row>
    <row r="9" spans="1:24" x14ac:dyDescent="0.25">
      <c r="A9" s="26" t="s">
        <v>39</v>
      </c>
      <c r="B9" s="27" t="s">
        <v>42</v>
      </c>
      <c r="C9" s="26" t="s">
        <v>36</v>
      </c>
      <c r="D9" s="27" t="s">
        <v>31</v>
      </c>
      <c r="E9" s="28"/>
      <c r="F9" s="3">
        <f t="shared" si="8"/>
        <v>0</v>
      </c>
      <c r="G9" s="29" t="str">
        <f t="shared" si="9"/>
        <v xml:space="preserve"> </v>
      </c>
      <c r="H9" s="3">
        <f t="shared" si="10"/>
        <v>0</v>
      </c>
      <c r="I9" s="30">
        <f t="shared" si="11"/>
        <v>0</v>
      </c>
      <c r="J9" s="31"/>
      <c r="K9" s="20" t="str">
        <f t="shared" si="2"/>
        <v xml:space="preserve"> </v>
      </c>
      <c r="L9" s="21" t="str">
        <f t="shared" si="3"/>
        <v xml:space="preserve"> </v>
      </c>
      <c r="M9" s="21" t="str">
        <f t="shared" si="4"/>
        <v xml:space="preserve"> </v>
      </c>
      <c r="N9" s="27"/>
      <c r="O9" s="4">
        <f t="shared" si="12"/>
        <v>143.44</v>
      </c>
      <c r="P9" s="5" t="str" cm="1">
        <f t="array" ref="P9"/>
        <v xml:space="preserve"> </v>
      </c>
      <c r="Q9" s="5" t="str">
        <f t="shared" si="0"/>
        <v xml:space="preserve"> </v>
      </c>
      <c r="R9" s="30" t="str">
        <f t="shared" si="5"/>
        <v xml:space="preserve"> </v>
      </c>
      <c r="S9" s="30" t="str">
        <f t="shared" si="6"/>
        <v xml:space="preserve"> </v>
      </c>
      <c r="T9" s="5" t="str" cm="1">
        <f t="array" ref="T9"/>
        <v xml:space="preserve"> </v>
      </c>
      <c r="U9" s="5" t="str">
        <f t="shared" si="1"/>
        <v xml:space="preserve"> 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 t="str">
        <f t="shared" ref="W9:W54" si="14">IFERROR(IF(B9=0," ",(T9-$T$4)/$T$4)," ")</f>
        <v xml:space="preserve"> </v>
      </c>
      <c r="X9" t="str">
        <f t="shared" si="13"/>
        <v>AnticipatedSurcharge</v>
      </c>
    </row>
    <row r="10" spans="1:24" x14ac:dyDescent="0.25">
      <c r="A10" s="26" t="s">
        <v>46</v>
      </c>
      <c r="B10" s="27" t="s">
        <v>47</v>
      </c>
      <c r="C10" s="26" t="s">
        <v>53</v>
      </c>
      <c r="D10" s="27" t="s">
        <v>26</v>
      </c>
      <c r="E10" s="28">
        <v>4050066.1308459942</v>
      </c>
      <c r="F10" s="3">
        <f t="shared" si="8"/>
        <v>606543.13084599422</v>
      </c>
      <c r="G10" s="29">
        <f t="shared" si="9"/>
        <v>0.17614028738765336</v>
      </c>
      <c r="H10" s="3">
        <f t="shared" si="10"/>
        <v>606543.13084599422</v>
      </c>
      <c r="I10" s="30">
        <f t="shared" si="11"/>
        <v>0.17614028738765336</v>
      </c>
      <c r="J10" s="31">
        <v>46023</v>
      </c>
      <c r="K10" s="20" t="str">
        <f t="shared" si="2"/>
        <v>January</v>
      </c>
      <c r="L10" s="21">
        <f t="shared" si="3"/>
        <v>2026</v>
      </c>
      <c r="M10" s="21">
        <f>IF(J10=0," ",IF(AND(MONTH(J10)=12,K10="January"),YEAR(J10)+1,YEAR(J10)))</f>
        <v>2026</v>
      </c>
      <c r="N10" s="27"/>
      <c r="O10" s="4">
        <f t="shared" si="12"/>
        <v>143.44</v>
      </c>
      <c r="P10" s="5" cm="1">
        <f t="array" ref="P10"/>
        <v>91.24</v>
      </c>
      <c r="Q10" s="5">
        <f t="shared" si="0"/>
        <v>1094.8799999999999</v>
      </c>
      <c r="R10" s="30">
        <f t="shared" si="5"/>
        <v>0.17896369039927632</v>
      </c>
      <c r="S10" s="30">
        <f t="shared" si="6"/>
        <v>0.17896369039927632</v>
      </c>
      <c r="T10" s="5" cm="1">
        <f t="array" ref="T10"/>
        <v>67.36</v>
      </c>
      <c r="U10" s="5">
        <f t="shared" si="1"/>
        <v>808.31999999999994</v>
      </c>
      <c r="V10" s="30" cm="1">
        <f t="array" ref="V10">IFERROR(IF(F10=0," ",(T10-LOOKUP(2,1/($X$4:$X$50="ActiveRev Req't"),$T$4:$T$50))/LOOKUP(2,1/($X$4:$X$50="ActiveRev Req't"),$T$4:$T$50))," ")</f>
        <v>-0.12960330792092004</v>
      </c>
      <c r="W10" s="30">
        <f t="shared" si="14"/>
        <v>-0.12960330792092004</v>
      </c>
      <c r="X10" t="str">
        <f t="shared" si="13"/>
        <v>Pending - FiledRev Req't</v>
      </c>
    </row>
    <row r="11" spans="1:24" x14ac:dyDescent="0.25">
      <c r="A11" s="26" t="s">
        <v>39</v>
      </c>
      <c r="B11" s="27" t="s">
        <v>42</v>
      </c>
      <c r="C11" s="26" t="s">
        <v>36</v>
      </c>
      <c r="D11" s="27" t="s">
        <v>31</v>
      </c>
      <c r="E11" s="28"/>
      <c r="F11" s="3">
        <f t="shared" si="8"/>
        <v>0</v>
      </c>
      <c r="G11" s="29" t="str">
        <f t="shared" si="9"/>
        <v xml:space="preserve"> </v>
      </c>
      <c r="H11" s="3">
        <f t="shared" si="10"/>
        <v>0</v>
      </c>
      <c r="I11" s="30">
        <f t="shared" si="11"/>
        <v>0</v>
      </c>
      <c r="J11" s="31"/>
      <c r="K11" s="20" t="str">
        <f t="shared" si="2"/>
        <v xml:space="preserve"> </v>
      </c>
      <c r="L11" s="21" t="str">
        <f t="shared" si="3"/>
        <v xml:space="preserve"> </v>
      </c>
      <c r="M11" s="21" t="str">
        <f t="shared" ref="M11:M50" si="15">IF(J11=0," ",IF(AND(MONTH(J11)=12,K11="January"),YEAR(J11)+1,YEAR(J11)))</f>
        <v xml:space="preserve"> </v>
      </c>
      <c r="N11" s="27"/>
      <c r="O11" s="4">
        <f t="shared" si="12"/>
        <v>143.44</v>
      </c>
      <c r="P11" s="5" t="str" cm="1">
        <f t="array" ref="P11"/>
        <v xml:space="preserve"> </v>
      </c>
      <c r="Q11" s="5" t="str">
        <f t="shared" si="0"/>
        <v xml:space="preserve"> </v>
      </c>
      <c r="R11" s="30" t="str">
        <f t="shared" si="5"/>
        <v xml:space="preserve"> </v>
      </c>
      <c r="S11" s="30" t="str">
        <f t="shared" si="6"/>
        <v xml:space="preserve"> </v>
      </c>
      <c r="T11" s="5" t="str" cm="1">
        <f t="array" ref="T11"/>
        <v xml:space="preserve"> </v>
      </c>
      <c r="U11" s="5" t="str">
        <f t="shared" si="1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14"/>
        <v xml:space="preserve"> </v>
      </c>
      <c r="X11" t="str">
        <f t="shared" si="13"/>
        <v>AnticipatedSurcharge</v>
      </c>
    </row>
    <row r="12" spans="1:24" x14ac:dyDescent="0.25">
      <c r="A12" s="26"/>
      <c r="B12" s="27"/>
      <c r="C12" s="26"/>
      <c r="D12" s="27"/>
      <c r="E12" s="28"/>
      <c r="F12" s="3">
        <f t="shared" si="8"/>
        <v>0</v>
      </c>
      <c r="G12" s="29" t="str">
        <f t="shared" si="9"/>
        <v xml:space="preserve"> </v>
      </c>
      <c r="H12" s="3">
        <f t="shared" si="10"/>
        <v>0</v>
      </c>
      <c r="I12" s="30">
        <f t="shared" si="11"/>
        <v>0</v>
      </c>
      <c r="J12" s="31"/>
      <c r="K12" s="20" t="str">
        <f t="shared" si="2"/>
        <v xml:space="preserve"> </v>
      </c>
      <c r="L12" s="21" t="str">
        <f t="shared" si="3"/>
        <v xml:space="preserve"> </v>
      </c>
      <c r="M12" s="21" t="str">
        <f t="shared" si="15"/>
        <v xml:space="preserve"> </v>
      </c>
      <c r="N12" s="27"/>
      <c r="O12" s="4" t="str">
        <f t="shared" si="12"/>
        <v xml:space="preserve"> </v>
      </c>
      <c r="P12" s="5" t="str" cm="1">
        <f t="array" ref="P12"/>
        <v xml:space="preserve"> </v>
      </c>
      <c r="Q12" s="5" t="str">
        <f t="shared" si="0"/>
        <v xml:space="preserve"> </v>
      </c>
      <c r="R12" s="30" t="str">
        <f t="shared" si="5"/>
        <v xml:space="preserve"> </v>
      </c>
      <c r="S12" s="30" t="str">
        <f t="shared" si="6"/>
        <v xml:space="preserve"> </v>
      </c>
      <c r="T12" s="5" t="str" cm="1">
        <f t="array" ref="T12"/>
        <v xml:space="preserve"> </v>
      </c>
      <c r="U12" s="5" t="str">
        <f t="shared" si="1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14"/>
        <v xml:space="preserve"> </v>
      </c>
      <c r="X12" t="str">
        <f t="shared" si="13"/>
        <v/>
      </c>
    </row>
    <row r="13" spans="1:24" x14ac:dyDescent="0.25">
      <c r="A13" s="26"/>
      <c r="B13" s="27"/>
      <c r="C13" s="26"/>
      <c r="D13" s="27"/>
      <c r="E13" s="28"/>
      <c r="F13" s="3">
        <f t="shared" si="8"/>
        <v>0</v>
      </c>
      <c r="G13" s="29" t="str">
        <f t="shared" si="9"/>
        <v xml:space="preserve"> </v>
      </c>
      <c r="H13" s="3">
        <f t="shared" si="10"/>
        <v>0</v>
      </c>
      <c r="I13" s="30">
        <f t="shared" si="11"/>
        <v>0</v>
      </c>
      <c r="J13" s="31"/>
      <c r="K13" s="20" t="str">
        <f t="shared" si="2"/>
        <v xml:space="preserve"> </v>
      </c>
      <c r="L13" s="21" t="str">
        <f t="shared" si="3"/>
        <v xml:space="preserve"> </v>
      </c>
      <c r="M13" s="21" t="str">
        <f t="shared" si="15"/>
        <v xml:space="preserve"> </v>
      </c>
      <c r="N13" s="27"/>
      <c r="O13" s="4" t="str">
        <f t="shared" si="12"/>
        <v xml:space="preserve"> </v>
      </c>
      <c r="P13" s="5" t="str" cm="1">
        <f t="array" ref="P13"/>
        <v xml:space="preserve"> </v>
      </c>
      <c r="Q13" s="5" t="str">
        <f t="shared" si="0"/>
        <v xml:space="preserve"> </v>
      </c>
      <c r="R13" s="30" t="str">
        <f t="shared" si="5"/>
        <v xml:space="preserve"> </v>
      </c>
      <c r="S13" s="30" t="str">
        <f t="shared" si="6"/>
        <v xml:space="preserve"> </v>
      </c>
      <c r="T13" s="5" t="str" cm="1">
        <f t="array" ref="T13"/>
        <v xml:space="preserve"> </v>
      </c>
      <c r="U13" s="5" t="str">
        <f t="shared" si="1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14"/>
        <v xml:space="preserve"> </v>
      </c>
      <c r="X13" t="str">
        <f t="shared" si="13"/>
        <v/>
      </c>
    </row>
    <row r="14" spans="1:24" x14ac:dyDescent="0.25">
      <c r="A14" s="26"/>
      <c r="B14" s="27"/>
      <c r="C14" s="26"/>
      <c r="D14" s="27"/>
      <c r="E14" s="28"/>
      <c r="F14" s="3">
        <f t="shared" si="8"/>
        <v>0</v>
      </c>
      <c r="G14" s="29" t="str">
        <f t="shared" si="9"/>
        <v xml:space="preserve"> </v>
      </c>
      <c r="H14" s="3">
        <f t="shared" si="10"/>
        <v>0</v>
      </c>
      <c r="I14" s="30">
        <f t="shared" si="11"/>
        <v>0</v>
      </c>
      <c r="J14" s="31"/>
      <c r="K14" s="20" t="str">
        <f t="shared" si="2"/>
        <v xml:space="preserve"> </v>
      </c>
      <c r="L14" s="21" t="str">
        <f t="shared" si="3"/>
        <v xml:space="preserve"> </v>
      </c>
      <c r="M14" s="21" t="str">
        <f t="shared" si="15"/>
        <v xml:space="preserve"> </v>
      </c>
      <c r="N14" s="27"/>
      <c r="O14" s="4" t="str">
        <f t="shared" si="12"/>
        <v xml:space="preserve"> </v>
      </c>
      <c r="P14" s="5" t="str" cm="1">
        <f t="array" ref="P14"/>
        <v xml:space="preserve"> </v>
      </c>
      <c r="Q14" s="5" t="str">
        <f t="shared" si="0"/>
        <v xml:space="preserve"> </v>
      </c>
      <c r="R14" s="30" t="str">
        <f t="shared" si="5"/>
        <v xml:space="preserve"> </v>
      </c>
      <c r="S14" s="30" t="str">
        <f t="shared" si="6"/>
        <v xml:space="preserve"> </v>
      </c>
      <c r="T14" s="5" t="str" cm="1">
        <f t="array" ref="T14"/>
        <v xml:space="preserve"> </v>
      </c>
      <c r="U14" s="5" t="str">
        <f t="shared" si="1"/>
        <v xml:space="preserve"> </v>
      </c>
      <c r="V14" s="30" t="str" cm="1">
        <f t="array" ref="V14">IFERROR(IF(F14=0," ",(T14-LOOKUP(2,1/($X$4:$X$50="ActiveRev Req't"),$T$4:$T$50))/LOOKUP(2,1/($X$4:$X$50="ActiveRev Req't"),$T$4:$T$50))," ")</f>
        <v xml:space="preserve"> </v>
      </c>
      <c r="W14" s="30" t="str">
        <f t="shared" si="14"/>
        <v xml:space="preserve"> </v>
      </c>
      <c r="X14" t="str">
        <f t="shared" si="13"/>
        <v/>
      </c>
    </row>
    <row r="15" spans="1:24" x14ac:dyDescent="0.25">
      <c r="A15" s="26"/>
      <c r="B15" s="27"/>
      <c r="C15" s="26"/>
      <c r="D15" s="27"/>
      <c r="E15" s="28"/>
      <c r="F15" s="3">
        <f t="shared" si="8"/>
        <v>0</v>
      </c>
      <c r="G15" s="29" t="str">
        <f t="shared" si="9"/>
        <v xml:space="preserve"> </v>
      </c>
      <c r="H15" s="3">
        <f t="shared" si="10"/>
        <v>0</v>
      </c>
      <c r="I15" s="30">
        <f t="shared" si="11"/>
        <v>0</v>
      </c>
      <c r="J15" s="31"/>
      <c r="K15" s="20" t="str">
        <f t="shared" si="2"/>
        <v xml:space="preserve"> </v>
      </c>
      <c r="L15" s="21" t="str">
        <f t="shared" si="3"/>
        <v xml:space="preserve"> </v>
      </c>
      <c r="M15" s="21" t="str">
        <f t="shared" si="15"/>
        <v xml:space="preserve"> </v>
      </c>
      <c r="N15" s="27"/>
      <c r="O15" s="4" t="str">
        <f t="shared" si="12"/>
        <v xml:space="preserve"> </v>
      </c>
      <c r="P15" s="5" t="str" cm="1">
        <f t="array" ref="P15"/>
        <v xml:space="preserve"> </v>
      </c>
      <c r="Q15" s="5" t="str">
        <f t="shared" si="0"/>
        <v xml:space="preserve"> </v>
      </c>
      <c r="R15" s="30" t="str">
        <f t="shared" si="5"/>
        <v xml:space="preserve"> </v>
      </c>
      <c r="S15" s="30" t="str">
        <f t="shared" si="6"/>
        <v xml:space="preserve"> </v>
      </c>
      <c r="T15" s="5" t="str" cm="1">
        <f t="array" ref="T15"/>
        <v xml:space="preserve"> </v>
      </c>
      <c r="U15" s="5" t="str">
        <f t="shared" si="1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14"/>
        <v xml:space="preserve"> </v>
      </c>
      <c r="X15" t="str">
        <f>CONCATENATE(A15,D15)</f>
        <v/>
      </c>
    </row>
    <row r="16" spans="1:24" x14ac:dyDescent="0.25">
      <c r="A16" s="26"/>
      <c r="B16" s="27"/>
      <c r="C16" s="26"/>
      <c r="D16" s="27"/>
      <c r="E16" s="28"/>
      <c r="F16" s="3">
        <f t="shared" si="8"/>
        <v>0</v>
      </c>
      <c r="G16" s="29" t="str">
        <f t="shared" si="9"/>
        <v xml:space="preserve"> </v>
      </c>
      <c r="H16" s="3">
        <f t="shared" si="10"/>
        <v>0</v>
      </c>
      <c r="I16" s="30">
        <f t="shared" si="11"/>
        <v>0</v>
      </c>
      <c r="J16" s="31"/>
      <c r="K16" s="20" t="str">
        <f t="shared" si="2"/>
        <v xml:space="preserve"> </v>
      </c>
      <c r="L16" s="21" t="str">
        <f t="shared" si="3"/>
        <v xml:space="preserve"> </v>
      </c>
      <c r="M16" s="21" t="str">
        <f t="shared" si="15"/>
        <v xml:space="preserve"> </v>
      </c>
      <c r="N16" s="27"/>
      <c r="O16" s="4" t="str">
        <f t="shared" si="12"/>
        <v xml:space="preserve"> </v>
      </c>
      <c r="P16" s="5" t="str" cm="1">
        <f t="array" ref="P16"/>
        <v xml:space="preserve"> </v>
      </c>
      <c r="Q16" s="5" t="str">
        <f t="shared" si="0"/>
        <v xml:space="preserve"> </v>
      </c>
      <c r="R16" s="30" t="str">
        <f t="shared" si="5"/>
        <v xml:space="preserve"> </v>
      </c>
      <c r="S16" s="30" t="str">
        <f t="shared" si="6"/>
        <v xml:space="preserve"> </v>
      </c>
      <c r="T16" s="5" t="str" cm="1">
        <f t="array" ref="T16"/>
        <v xml:space="preserve"> </v>
      </c>
      <c r="U16" s="5" t="str">
        <f t="shared" si="1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14"/>
        <v xml:space="preserve"> </v>
      </c>
      <c r="X16" t="str">
        <f t="shared" ref="X16:X60" si="16">CONCATENATE(A16,D16)</f>
        <v/>
      </c>
    </row>
    <row r="17" spans="1:24" x14ac:dyDescent="0.25">
      <c r="A17" s="26"/>
      <c r="B17" s="27"/>
      <c r="C17" s="26"/>
      <c r="D17" s="27"/>
      <c r="E17" s="28"/>
      <c r="F17" s="3">
        <f t="shared" si="8"/>
        <v>0</v>
      </c>
      <c r="G17" s="29" t="str">
        <f t="shared" si="9"/>
        <v xml:space="preserve"> </v>
      </c>
      <c r="H17" s="3">
        <f t="shared" si="10"/>
        <v>0</v>
      </c>
      <c r="I17" s="30">
        <f t="shared" si="11"/>
        <v>0</v>
      </c>
      <c r="J17" s="31"/>
      <c r="K17" s="20" t="str">
        <f t="shared" si="2"/>
        <v xml:space="preserve"> </v>
      </c>
      <c r="L17" s="21" t="str">
        <f t="shared" si="3"/>
        <v xml:space="preserve"> </v>
      </c>
      <c r="M17" s="21" t="str">
        <f t="shared" si="15"/>
        <v xml:space="preserve"> </v>
      </c>
      <c r="N17" s="27"/>
      <c r="O17" s="4" t="str">
        <f t="shared" si="12"/>
        <v xml:space="preserve"> </v>
      </c>
      <c r="P17" s="5" t="str" cm="1">
        <f t="array" ref="P17"/>
        <v xml:space="preserve"> </v>
      </c>
      <c r="Q17" s="5" t="str">
        <f t="shared" si="0"/>
        <v xml:space="preserve"> </v>
      </c>
      <c r="R17" s="30" t="str">
        <f t="shared" si="5"/>
        <v xml:space="preserve"> </v>
      </c>
      <c r="S17" s="30" t="str">
        <f t="shared" si="6"/>
        <v xml:space="preserve"> </v>
      </c>
      <c r="T17" s="5" t="str" cm="1">
        <f t="array" ref="T17"/>
        <v xml:space="preserve"> </v>
      </c>
      <c r="U17" s="5" t="str">
        <f t="shared" si="1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14"/>
        <v xml:space="preserve"> </v>
      </c>
      <c r="X17" t="str">
        <f t="shared" si="16"/>
        <v/>
      </c>
    </row>
    <row r="18" spans="1:24" x14ac:dyDescent="0.25">
      <c r="A18" s="26"/>
      <c r="B18" s="27"/>
      <c r="C18" s="26"/>
      <c r="D18" s="27"/>
      <c r="E18" s="28"/>
      <c r="F18" s="3">
        <f t="shared" si="8"/>
        <v>0</v>
      </c>
      <c r="G18" s="29" t="str">
        <f t="shared" si="9"/>
        <v xml:space="preserve"> </v>
      </c>
      <c r="H18" s="3">
        <f t="shared" si="10"/>
        <v>0</v>
      </c>
      <c r="I18" s="30">
        <f t="shared" si="11"/>
        <v>0</v>
      </c>
      <c r="J18" s="31"/>
      <c r="K18" s="20" t="str">
        <f t="shared" si="2"/>
        <v xml:space="preserve"> </v>
      </c>
      <c r="L18" s="21" t="str">
        <f t="shared" si="3"/>
        <v xml:space="preserve"> </v>
      </c>
      <c r="M18" s="21" t="str">
        <f t="shared" si="15"/>
        <v xml:space="preserve"> </v>
      </c>
      <c r="N18" s="27"/>
      <c r="O18" s="4" t="str">
        <f t="shared" si="12"/>
        <v xml:space="preserve"> </v>
      </c>
      <c r="P18" s="5" t="str" cm="1">
        <f t="array" ref="P18"/>
        <v xml:space="preserve"> </v>
      </c>
      <c r="Q18" s="5" t="str">
        <f t="shared" si="0"/>
        <v xml:space="preserve"> </v>
      </c>
      <c r="R18" s="30" t="str">
        <f t="shared" si="5"/>
        <v xml:space="preserve"> </v>
      </c>
      <c r="S18" s="30" t="str">
        <f t="shared" si="6"/>
        <v xml:space="preserve"> </v>
      </c>
      <c r="T18" s="5" t="str" cm="1">
        <f t="array" ref="T18"/>
        <v xml:space="preserve"> </v>
      </c>
      <c r="U18" s="5" t="str">
        <f t="shared" si="1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14"/>
        <v xml:space="preserve"> </v>
      </c>
      <c r="X18" t="str">
        <f t="shared" si="16"/>
        <v/>
      </c>
    </row>
    <row r="19" spans="1:24" x14ac:dyDescent="0.25">
      <c r="A19" s="26"/>
      <c r="B19" s="27"/>
      <c r="C19" s="26"/>
      <c r="D19" s="27"/>
      <c r="E19" s="28"/>
      <c r="F19" s="3">
        <f t="shared" si="8"/>
        <v>0</v>
      </c>
      <c r="G19" s="29" t="str">
        <f t="shared" si="9"/>
        <v xml:space="preserve"> </v>
      </c>
      <c r="H19" s="3">
        <f t="shared" si="10"/>
        <v>0</v>
      </c>
      <c r="I19" s="30">
        <f t="shared" si="11"/>
        <v>0</v>
      </c>
      <c r="J19" s="31"/>
      <c r="K19" s="20" t="str">
        <f t="shared" si="2"/>
        <v xml:space="preserve"> </v>
      </c>
      <c r="L19" s="21" t="str">
        <f t="shared" si="3"/>
        <v xml:space="preserve"> </v>
      </c>
      <c r="M19" s="21" t="str">
        <f t="shared" si="15"/>
        <v xml:space="preserve"> </v>
      </c>
      <c r="N19" s="27"/>
      <c r="O19" s="4" t="str">
        <f t="shared" si="12"/>
        <v xml:space="preserve"> </v>
      </c>
      <c r="P19" s="5" t="str" cm="1">
        <f t="array" ref="P19"/>
        <v xml:space="preserve"> </v>
      </c>
      <c r="Q19" s="5" t="str">
        <f t="shared" si="0"/>
        <v xml:space="preserve"> </v>
      </c>
      <c r="R19" s="30" t="str">
        <f t="shared" si="5"/>
        <v xml:space="preserve"> </v>
      </c>
      <c r="S19" s="30" t="str">
        <f t="shared" si="6"/>
        <v xml:space="preserve"> </v>
      </c>
      <c r="T19" s="5" t="str" cm="1">
        <f t="array" ref="T19"/>
        <v xml:space="preserve"> </v>
      </c>
      <c r="U19" s="5" t="str">
        <f t="shared" si="1"/>
        <v xml:space="preserve"> </v>
      </c>
      <c r="V19" s="30" t="str" cm="1">
        <f t="array" ref="V19">IFERROR(IF(F19=0," ",(T19-LOOKUP(2,1/($X$4:$X$50="ActiveRev Req't"),$T$4:$T$50))/LOOKUP(2,1/($X$4:$X$50="ActiveRev Req't"),$T$4:$T$50))," ")</f>
        <v xml:space="preserve"> </v>
      </c>
      <c r="W19" s="30" t="str">
        <f t="shared" si="14"/>
        <v xml:space="preserve"> </v>
      </c>
      <c r="X19" t="str">
        <f t="shared" si="16"/>
        <v/>
      </c>
    </row>
    <row r="20" spans="1:24" x14ac:dyDescent="0.25">
      <c r="A20" s="26"/>
      <c r="B20" s="27"/>
      <c r="C20" s="26"/>
      <c r="D20" s="27"/>
      <c r="E20" s="28"/>
      <c r="F20" s="3">
        <f t="shared" si="8"/>
        <v>0</v>
      </c>
      <c r="G20" s="29" t="str">
        <f t="shared" si="9"/>
        <v xml:space="preserve"> </v>
      </c>
      <c r="H20" s="3">
        <f t="shared" si="10"/>
        <v>0</v>
      </c>
      <c r="I20" s="30">
        <f t="shared" si="11"/>
        <v>0</v>
      </c>
      <c r="J20" s="31"/>
      <c r="K20" s="20" t="str">
        <f t="shared" si="2"/>
        <v xml:space="preserve"> </v>
      </c>
      <c r="L20" s="21" t="str">
        <f t="shared" si="3"/>
        <v xml:space="preserve"> </v>
      </c>
      <c r="M20" s="21" t="str">
        <f t="shared" si="15"/>
        <v xml:space="preserve"> </v>
      </c>
      <c r="N20" s="27"/>
      <c r="O20" s="4" t="str">
        <f t="shared" si="12"/>
        <v xml:space="preserve"> </v>
      </c>
      <c r="P20" s="5" t="str" cm="1">
        <f t="array" ref="P20"/>
        <v xml:space="preserve"> </v>
      </c>
      <c r="Q20" s="5" t="str">
        <f t="shared" si="0"/>
        <v xml:space="preserve"> </v>
      </c>
      <c r="R20" s="30" t="str">
        <f t="shared" si="5"/>
        <v xml:space="preserve"> </v>
      </c>
      <c r="S20" s="30" t="str">
        <f t="shared" si="6"/>
        <v xml:space="preserve"> </v>
      </c>
      <c r="T20" s="5" t="str" cm="1">
        <f t="array" ref="T20"/>
        <v xml:space="preserve"> </v>
      </c>
      <c r="U20" s="5" t="str">
        <f t="shared" si="1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14"/>
        <v xml:space="preserve"> </v>
      </c>
      <c r="X20" t="str">
        <f t="shared" si="16"/>
        <v/>
      </c>
    </row>
    <row r="21" spans="1:24" x14ac:dyDescent="0.25">
      <c r="A21" s="26"/>
      <c r="B21" s="27"/>
      <c r="C21" s="26"/>
      <c r="D21" s="27"/>
      <c r="E21" s="28"/>
      <c r="F21" s="3">
        <f t="shared" si="8"/>
        <v>0</v>
      </c>
      <c r="G21" s="29" t="str">
        <f t="shared" si="9"/>
        <v xml:space="preserve"> </v>
      </c>
      <c r="H21" s="3">
        <f t="shared" si="10"/>
        <v>0</v>
      </c>
      <c r="I21" s="30">
        <f t="shared" si="11"/>
        <v>0</v>
      </c>
      <c r="J21" s="31"/>
      <c r="K21" s="20" t="str">
        <f t="shared" si="2"/>
        <v xml:space="preserve"> </v>
      </c>
      <c r="L21" s="21" t="str">
        <f t="shared" si="3"/>
        <v xml:space="preserve"> </v>
      </c>
      <c r="M21" s="21" t="str">
        <f t="shared" si="15"/>
        <v xml:space="preserve"> </v>
      </c>
      <c r="N21" s="27"/>
      <c r="O21" s="4" t="str">
        <f t="shared" si="12"/>
        <v xml:space="preserve"> </v>
      </c>
      <c r="P21" s="5" t="str" cm="1">
        <f t="array" ref="P21"/>
        <v xml:space="preserve"> </v>
      </c>
      <c r="Q21" s="5" t="str">
        <f t="shared" si="0"/>
        <v xml:space="preserve"> </v>
      </c>
      <c r="R21" s="30" t="str">
        <f t="shared" si="5"/>
        <v xml:space="preserve"> </v>
      </c>
      <c r="S21" s="30" t="str">
        <f t="shared" si="6"/>
        <v xml:space="preserve"> </v>
      </c>
      <c r="T21" s="5" t="str" cm="1">
        <f t="array" ref="T21"/>
        <v xml:space="preserve"> </v>
      </c>
      <c r="U21" s="5" t="str">
        <f t="shared" si="1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14"/>
        <v xml:space="preserve"> </v>
      </c>
      <c r="X21" t="str">
        <f t="shared" si="16"/>
        <v/>
      </c>
    </row>
    <row r="22" spans="1:24" x14ac:dyDescent="0.25">
      <c r="A22" s="26"/>
      <c r="B22" s="27"/>
      <c r="C22" s="26"/>
      <c r="D22" s="27"/>
      <c r="E22" s="28"/>
      <c r="F22" s="3">
        <f t="shared" si="8"/>
        <v>0</v>
      </c>
      <c r="G22" s="29" t="str">
        <f t="shared" si="9"/>
        <v xml:space="preserve"> </v>
      </c>
      <c r="H22" s="3">
        <f t="shared" si="10"/>
        <v>0</v>
      </c>
      <c r="I22" s="30">
        <f t="shared" si="11"/>
        <v>0</v>
      </c>
      <c r="J22" s="31"/>
      <c r="K22" s="20" t="str">
        <f t="shared" si="2"/>
        <v xml:space="preserve"> </v>
      </c>
      <c r="L22" s="21" t="str">
        <f t="shared" si="3"/>
        <v xml:space="preserve"> </v>
      </c>
      <c r="M22" s="21" t="str">
        <f t="shared" si="15"/>
        <v xml:space="preserve"> </v>
      </c>
      <c r="N22" s="27"/>
      <c r="O22" s="4" t="str">
        <f t="shared" si="12"/>
        <v xml:space="preserve"> </v>
      </c>
      <c r="P22" s="5" t="str" cm="1">
        <f t="array" ref="P22"/>
        <v xml:space="preserve"> </v>
      </c>
      <c r="Q22" s="5" t="str">
        <f t="shared" si="0"/>
        <v xml:space="preserve"> </v>
      </c>
      <c r="R22" s="30" t="str">
        <f t="shared" si="5"/>
        <v xml:space="preserve"> </v>
      </c>
      <c r="S22" s="30" t="str">
        <f t="shared" si="6"/>
        <v xml:space="preserve"> </v>
      </c>
      <c r="T22" s="5" t="str" cm="1">
        <f t="array" ref="T22"/>
        <v xml:space="preserve"> </v>
      </c>
      <c r="U22" s="5" t="str">
        <f t="shared" si="1"/>
        <v xml:space="preserve"> </v>
      </c>
      <c r="V22" s="30" t="str" cm="1">
        <f t="array" ref="V22">IFERROR(IF(F22=0," ",(T22-LOOKUP(2,1/($X$4:$X$50="ActiveRev Req't"),$T$4:$T$50))/LOOKUP(2,1/($X$4:$X$50="ActiveRev Req't"),$T$4:$T$50))," ")</f>
        <v xml:space="preserve"> </v>
      </c>
      <c r="W22" s="30" t="str">
        <f t="shared" si="14"/>
        <v xml:space="preserve"> </v>
      </c>
      <c r="X22" t="str">
        <f t="shared" si="16"/>
        <v/>
      </c>
    </row>
    <row r="23" spans="1:24" x14ac:dyDescent="0.25">
      <c r="A23" s="26"/>
      <c r="B23" s="27"/>
      <c r="C23" s="26"/>
      <c r="D23" s="27"/>
      <c r="E23" s="28"/>
      <c r="F23" s="3">
        <f t="shared" si="8"/>
        <v>0</v>
      </c>
      <c r="G23" s="29" t="str">
        <f t="shared" si="9"/>
        <v xml:space="preserve"> </v>
      </c>
      <c r="H23" s="3">
        <f t="shared" si="10"/>
        <v>0</v>
      </c>
      <c r="I23" s="30">
        <f t="shared" si="11"/>
        <v>0</v>
      </c>
      <c r="J23" s="31"/>
      <c r="K23" s="20" t="str">
        <f t="shared" si="2"/>
        <v xml:space="preserve"> </v>
      </c>
      <c r="L23" s="21" t="str">
        <f t="shared" si="3"/>
        <v xml:space="preserve"> </v>
      </c>
      <c r="M23" s="21" t="str">
        <f t="shared" si="15"/>
        <v xml:space="preserve"> </v>
      </c>
      <c r="N23" s="27"/>
      <c r="O23" s="4" t="str">
        <f t="shared" si="12"/>
        <v xml:space="preserve"> </v>
      </c>
      <c r="P23" s="5" t="str" cm="1">
        <f t="array" ref="P23"/>
        <v xml:space="preserve"> </v>
      </c>
      <c r="Q23" s="5" t="str">
        <f t="shared" si="0"/>
        <v xml:space="preserve"> </v>
      </c>
      <c r="R23" s="30" t="str">
        <f t="shared" si="5"/>
        <v xml:space="preserve"> </v>
      </c>
      <c r="S23" s="30" t="str">
        <f t="shared" si="6"/>
        <v xml:space="preserve"> </v>
      </c>
      <c r="T23" s="5" t="str" cm="1">
        <f t="array" ref="T23"/>
        <v xml:space="preserve"> </v>
      </c>
      <c r="U23" s="5" t="str">
        <f t="shared" si="1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14"/>
        <v xml:space="preserve"> </v>
      </c>
      <c r="X23" t="str">
        <f t="shared" si="16"/>
        <v/>
      </c>
    </row>
    <row r="24" spans="1:24" x14ac:dyDescent="0.25">
      <c r="A24" s="26"/>
      <c r="B24" s="27"/>
      <c r="C24" s="26"/>
      <c r="D24" s="27"/>
      <c r="E24" s="28"/>
      <c r="F24" s="3">
        <f t="shared" si="8"/>
        <v>0</v>
      </c>
      <c r="G24" s="29" t="str">
        <f t="shared" si="9"/>
        <v xml:space="preserve"> </v>
      </c>
      <c r="H24" s="3">
        <f t="shared" si="10"/>
        <v>0</v>
      </c>
      <c r="I24" s="30">
        <f t="shared" si="11"/>
        <v>0</v>
      </c>
      <c r="J24" s="31"/>
      <c r="K24" s="20" t="str">
        <f t="shared" si="2"/>
        <v xml:space="preserve"> </v>
      </c>
      <c r="L24" s="21" t="str">
        <f t="shared" si="3"/>
        <v xml:space="preserve"> </v>
      </c>
      <c r="M24" s="21" t="str">
        <f t="shared" si="15"/>
        <v xml:space="preserve"> </v>
      </c>
      <c r="N24" s="27"/>
      <c r="O24" s="4" t="str">
        <f t="shared" si="12"/>
        <v xml:space="preserve"> </v>
      </c>
      <c r="P24" s="5" t="str" cm="1">
        <f t="array" ref="P24"/>
        <v xml:space="preserve"> </v>
      </c>
      <c r="Q24" s="5" t="str">
        <f t="shared" si="0"/>
        <v xml:space="preserve"> </v>
      </c>
      <c r="R24" s="30" t="str">
        <f t="shared" si="5"/>
        <v xml:space="preserve"> </v>
      </c>
      <c r="S24" s="30" t="str">
        <f t="shared" si="6"/>
        <v xml:space="preserve"> </v>
      </c>
      <c r="T24" s="5" t="str" cm="1">
        <f t="array" ref="T24"/>
        <v xml:space="preserve"> </v>
      </c>
      <c r="U24" s="5" t="str">
        <f t="shared" si="1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14"/>
        <v xml:space="preserve"> </v>
      </c>
      <c r="X24" t="str">
        <f t="shared" si="16"/>
        <v/>
      </c>
    </row>
    <row r="25" spans="1:24" x14ac:dyDescent="0.25">
      <c r="A25" s="26"/>
      <c r="B25" s="26"/>
      <c r="C25" s="26"/>
      <c r="D25" s="27"/>
      <c r="E25" s="28"/>
      <c r="F25" s="3">
        <f t="shared" si="8"/>
        <v>0</v>
      </c>
      <c r="G25" s="29" t="str">
        <f t="shared" si="9"/>
        <v xml:space="preserve"> </v>
      </c>
      <c r="H25" s="3">
        <f t="shared" si="10"/>
        <v>0</v>
      </c>
      <c r="I25" s="30">
        <f t="shared" si="11"/>
        <v>0</v>
      </c>
      <c r="J25" s="27"/>
      <c r="K25" s="20" t="str">
        <f t="shared" si="2"/>
        <v xml:space="preserve"> </v>
      </c>
      <c r="L25" s="21" t="str">
        <f t="shared" si="3"/>
        <v xml:space="preserve"> </v>
      </c>
      <c r="M25" s="21" t="str">
        <f t="shared" si="15"/>
        <v xml:space="preserve"> </v>
      </c>
      <c r="N25" s="27"/>
      <c r="O25" s="4" t="str">
        <f t="shared" si="12"/>
        <v xml:space="preserve"> </v>
      </c>
      <c r="P25" s="5" t="str" cm="1">
        <f t="array" ref="P25"/>
        <v xml:space="preserve"> </v>
      </c>
      <c r="Q25" s="5" t="str">
        <f t="shared" si="0"/>
        <v xml:space="preserve"> </v>
      </c>
      <c r="R25" s="30" t="str">
        <f t="shared" si="5"/>
        <v xml:space="preserve"> </v>
      </c>
      <c r="S25" s="30" t="str">
        <f t="shared" si="6"/>
        <v xml:space="preserve"> </v>
      </c>
      <c r="T25" s="5" t="str" cm="1">
        <f t="array" ref="T25"/>
        <v xml:space="preserve"> </v>
      </c>
      <c r="U25" s="5" t="str">
        <f t="shared" si="1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14"/>
        <v xml:space="preserve"> </v>
      </c>
      <c r="X25" t="str">
        <f t="shared" si="16"/>
        <v/>
      </c>
    </row>
    <row r="26" spans="1:24" x14ac:dyDescent="0.25">
      <c r="A26" s="26"/>
      <c r="B26" s="26"/>
      <c r="C26" s="26"/>
      <c r="D26" s="27"/>
      <c r="E26" s="28"/>
      <c r="F26" s="3">
        <f t="shared" si="8"/>
        <v>0</v>
      </c>
      <c r="G26" s="29" t="str">
        <f t="shared" si="9"/>
        <v xml:space="preserve"> </v>
      </c>
      <c r="H26" s="3">
        <f t="shared" si="10"/>
        <v>0</v>
      </c>
      <c r="I26" s="30">
        <f t="shared" si="11"/>
        <v>0</v>
      </c>
      <c r="J26" s="27"/>
      <c r="K26" s="20" t="str">
        <f t="shared" si="2"/>
        <v xml:space="preserve"> </v>
      </c>
      <c r="L26" s="21" t="str">
        <f t="shared" si="3"/>
        <v xml:space="preserve"> </v>
      </c>
      <c r="M26" s="21" t="str">
        <f t="shared" si="15"/>
        <v xml:space="preserve"> </v>
      </c>
      <c r="N26" s="27"/>
      <c r="O26" s="4" t="str">
        <f t="shared" si="12"/>
        <v xml:space="preserve"> </v>
      </c>
      <c r="P26" s="5" t="str" cm="1">
        <f t="array" ref="P26"/>
        <v xml:space="preserve"> </v>
      </c>
      <c r="Q26" s="5" t="str">
        <f t="shared" si="0"/>
        <v xml:space="preserve"> </v>
      </c>
      <c r="R26" s="30" t="str">
        <f t="shared" si="5"/>
        <v xml:space="preserve"> </v>
      </c>
      <c r="S26" s="30" t="str">
        <f t="shared" si="6"/>
        <v xml:space="preserve"> </v>
      </c>
      <c r="T26" s="5" t="str" cm="1">
        <f t="array" ref="T26"/>
        <v xml:space="preserve"> </v>
      </c>
      <c r="U26" s="5" t="str">
        <f t="shared" si="1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14"/>
        <v xml:space="preserve"> </v>
      </c>
      <c r="X26" t="str">
        <f t="shared" si="16"/>
        <v/>
      </c>
    </row>
    <row r="27" spans="1:24" x14ac:dyDescent="0.25">
      <c r="A27" s="26"/>
      <c r="B27" s="26"/>
      <c r="C27" s="26"/>
      <c r="D27" s="27"/>
      <c r="E27" s="28"/>
      <c r="F27" s="3">
        <f t="shared" si="8"/>
        <v>0</v>
      </c>
      <c r="G27" s="29" t="str">
        <f t="shared" si="9"/>
        <v xml:space="preserve"> </v>
      </c>
      <c r="H27" s="3">
        <f t="shared" si="10"/>
        <v>0</v>
      </c>
      <c r="I27" s="30">
        <f t="shared" si="11"/>
        <v>0</v>
      </c>
      <c r="J27" s="27"/>
      <c r="K27" s="20" t="str">
        <f t="shared" si="2"/>
        <v xml:space="preserve"> </v>
      </c>
      <c r="L27" s="21" t="str">
        <f t="shared" si="3"/>
        <v xml:space="preserve"> </v>
      </c>
      <c r="M27" s="21" t="str">
        <f t="shared" si="15"/>
        <v xml:space="preserve"> </v>
      </c>
      <c r="N27" s="27"/>
      <c r="O27" s="4" t="str">
        <f t="shared" si="12"/>
        <v xml:space="preserve"> </v>
      </c>
      <c r="P27" s="5" t="str" cm="1">
        <f t="array" ref="P27"/>
        <v xml:space="preserve"> </v>
      </c>
      <c r="Q27" s="5" t="str">
        <f t="shared" si="0"/>
        <v xml:space="preserve"> </v>
      </c>
      <c r="R27" s="30" t="str">
        <f t="shared" si="5"/>
        <v xml:space="preserve"> </v>
      </c>
      <c r="S27" s="30" t="str">
        <f t="shared" si="6"/>
        <v xml:space="preserve"> </v>
      </c>
      <c r="T27" s="5" t="str" cm="1">
        <f t="array" ref="T27"/>
        <v xml:space="preserve"> </v>
      </c>
      <c r="U27" s="5" t="str">
        <f t="shared" si="1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14"/>
        <v xml:space="preserve"> </v>
      </c>
      <c r="X27" t="str">
        <f t="shared" si="16"/>
        <v/>
      </c>
    </row>
    <row r="28" spans="1:24" x14ac:dyDescent="0.25">
      <c r="A28" s="26"/>
      <c r="B28" s="26"/>
      <c r="C28" s="26"/>
      <c r="D28" s="27"/>
      <c r="E28" s="28"/>
      <c r="F28" s="3">
        <f t="shared" si="8"/>
        <v>0</v>
      </c>
      <c r="G28" s="29" t="str">
        <f t="shared" si="9"/>
        <v xml:space="preserve"> </v>
      </c>
      <c r="H28" s="3">
        <f t="shared" si="10"/>
        <v>0</v>
      </c>
      <c r="I28" s="30">
        <f t="shared" si="11"/>
        <v>0</v>
      </c>
      <c r="J28" s="27"/>
      <c r="K28" s="20" t="str">
        <f t="shared" si="2"/>
        <v xml:space="preserve"> </v>
      </c>
      <c r="L28" s="21" t="str">
        <f t="shared" si="3"/>
        <v xml:space="preserve"> </v>
      </c>
      <c r="M28" s="21" t="str">
        <f t="shared" si="15"/>
        <v xml:space="preserve"> </v>
      </c>
      <c r="N28" s="27"/>
      <c r="O28" s="4" t="str">
        <f t="shared" si="12"/>
        <v xml:space="preserve"> </v>
      </c>
      <c r="P28" s="5" t="str" cm="1">
        <f t="array" ref="P28"/>
        <v xml:space="preserve"> </v>
      </c>
      <c r="Q28" s="5" t="str">
        <f t="shared" si="0"/>
        <v xml:space="preserve"> </v>
      </c>
      <c r="R28" s="30" t="str">
        <f t="shared" si="5"/>
        <v xml:space="preserve"> </v>
      </c>
      <c r="S28" s="30" t="str">
        <f t="shared" si="6"/>
        <v xml:space="preserve"> </v>
      </c>
      <c r="T28" s="5" t="str" cm="1">
        <f t="array" ref="T28"/>
        <v xml:space="preserve"> </v>
      </c>
      <c r="U28" s="5" t="str">
        <f t="shared" si="1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14"/>
        <v xml:space="preserve"> </v>
      </c>
      <c r="X28" t="str">
        <f t="shared" si="16"/>
        <v/>
      </c>
    </row>
    <row r="29" spans="1:24" x14ac:dyDescent="0.25">
      <c r="A29" s="26"/>
      <c r="B29" s="26"/>
      <c r="C29" s="26"/>
      <c r="D29" s="27"/>
      <c r="E29" s="28"/>
      <c r="F29" s="3">
        <f t="shared" si="8"/>
        <v>0</v>
      </c>
      <c r="G29" s="29" t="str">
        <f t="shared" si="9"/>
        <v xml:space="preserve"> </v>
      </c>
      <c r="H29" s="3">
        <f t="shared" si="10"/>
        <v>0</v>
      </c>
      <c r="I29" s="30">
        <f t="shared" si="11"/>
        <v>0</v>
      </c>
      <c r="J29" s="27"/>
      <c r="K29" s="20" t="str">
        <f t="shared" si="2"/>
        <v xml:space="preserve"> </v>
      </c>
      <c r="L29" s="21" t="str">
        <f t="shared" si="3"/>
        <v xml:space="preserve"> </v>
      </c>
      <c r="M29" s="21" t="str">
        <f t="shared" si="15"/>
        <v xml:space="preserve"> </v>
      </c>
      <c r="N29" s="27"/>
      <c r="O29" s="4" t="str">
        <f t="shared" si="12"/>
        <v xml:space="preserve"> </v>
      </c>
      <c r="P29" s="5" t="str" cm="1">
        <f t="array" ref="P29"/>
        <v xml:space="preserve"> </v>
      </c>
      <c r="Q29" s="5" t="str">
        <f t="shared" si="0"/>
        <v xml:space="preserve"> </v>
      </c>
      <c r="R29" s="30" t="str">
        <f t="shared" si="5"/>
        <v xml:space="preserve"> </v>
      </c>
      <c r="S29" s="30" t="str">
        <f t="shared" si="6"/>
        <v xml:space="preserve"> </v>
      </c>
      <c r="T29" s="5" t="str" cm="1">
        <f t="array" ref="T29"/>
        <v xml:space="preserve"> </v>
      </c>
      <c r="U29" s="5" t="str">
        <f t="shared" si="1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14"/>
        <v xml:space="preserve"> </v>
      </c>
      <c r="X29" t="str">
        <f t="shared" si="16"/>
        <v/>
      </c>
    </row>
    <row r="30" spans="1:24" x14ac:dyDescent="0.25">
      <c r="A30" s="26"/>
      <c r="B30" s="26"/>
      <c r="C30" s="26"/>
      <c r="D30" s="27"/>
      <c r="E30" s="28"/>
      <c r="F30" s="3">
        <f t="shared" si="8"/>
        <v>0</v>
      </c>
      <c r="G30" s="29" t="str">
        <f t="shared" si="9"/>
        <v xml:space="preserve"> </v>
      </c>
      <c r="H30" s="3">
        <f t="shared" si="10"/>
        <v>0</v>
      </c>
      <c r="I30" s="30">
        <f t="shared" si="11"/>
        <v>0</v>
      </c>
      <c r="J30" s="27"/>
      <c r="K30" s="20" t="str">
        <f t="shared" si="2"/>
        <v xml:space="preserve"> </v>
      </c>
      <c r="L30" s="21" t="str">
        <f t="shared" si="3"/>
        <v xml:space="preserve"> </v>
      </c>
      <c r="M30" s="21" t="str">
        <f t="shared" si="15"/>
        <v xml:space="preserve"> </v>
      </c>
      <c r="N30" s="27"/>
      <c r="O30" s="4" t="str">
        <f t="shared" si="12"/>
        <v xml:space="preserve"> </v>
      </c>
      <c r="P30" s="5" t="str" cm="1">
        <f t="array" ref="P30"/>
        <v xml:space="preserve"> </v>
      </c>
      <c r="Q30" s="5" t="str">
        <f t="shared" si="0"/>
        <v xml:space="preserve"> </v>
      </c>
      <c r="R30" s="30" t="str">
        <f t="shared" si="5"/>
        <v xml:space="preserve"> </v>
      </c>
      <c r="S30" s="30" t="str">
        <f t="shared" si="6"/>
        <v xml:space="preserve"> </v>
      </c>
      <c r="T30" s="5" t="str" cm="1">
        <f t="array" ref="T30"/>
        <v xml:space="preserve"> </v>
      </c>
      <c r="U30" s="5" t="str">
        <f t="shared" si="1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14"/>
        <v xml:space="preserve"> </v>
      </c>
      <c r="X30" t="str">
        <f t="shared" si="16"/>
        <v/>
      </c>
    </row>
    <row r="31" spans="1:24" x14ac:dyDescent="0.25">
      <c r="A31" s="26"/>
      <c r="B31" s="26"/>
      <c r="C31" s="26"/>
      <c r="D31" s="27"/>
      <c r="E31" s="28"/>
      <c r="F31" s="3">
        <f t="shared" si="8"/>
        <v>0</v>
      </c>
      <c r="G31" s="29" t="str">
        <f t="shared" si="9"/>
        <v xml:space="preserve"> </v>
      </c>
      <c r="H31" s="3">
        <f t="shared" si="10"/>
        <v>0</v>
      </c>
      <c r="I31" s="30">
        <f t="shared" si="11"/>
        <v>0</v>
      </c>
      <c r="J31" s="27"/>
      <c r="K31" s="20" t="str">
        <f t="shared" si="2"/>
        <v xml:space="preserve"> </v>
      </c>
      <c r="L31" s="21" t="str">
        <f t="shared" si="3"/>
        <v xml:space="preserve"> </v>
      </c>
      <c r="M31" s="21" t="str">
        <f t="shared" si="15"/>
        <v xml:space="preserve"> </v>
      </c>
      <c r="N31" s="27"/>
      <c r="O31" s="4" t="str">
        <f t="shared" si="12"/>
        <v xml:space="preserve"> </v>
      </c>
      <c r="P31" s="5" t="str" cm="1">
        <f t="array" ref="P31"/>
        <v xml:space="preserve"> </v>
      </c>
      <c r="Q31" s="5" t="str">
        <f t="shared" si="0"/>
        <v xml:space="preserve"> </v>
      </c>
      <c r="R31" s="30" t="str">
        <f t="shared" si="5"/>
        <v xml:space="preserve"> </v>
      </c>
      <c r="S31" s="30" t="str">
        <f t="shared" si="6"/>
        <v xml:space="preserve"> </v>
      </c>
      <c r="T31" s="5" t="str" cm="1">
        <f t="array" ref="T31"/>
        <v xml:space="preserve"> </v>
      </c>
      <c r="U31" s="5" t="str">
        <f t="shared" si="1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14"/>
        <v xml:space="preserve"> </v>
      </c>
      <c r="X31" t="str">
        <f t="shared" si="16"/>
        <v/>
      </c>
    </row>
    <row r="32" spans="1:24" x14ac:dyDescent="0.25">
      <c r="A32" s="26"/>
      <c r="B32" s="26"/>
      <c r="C32" s="26"/>
      <c r="D32" s="27"/>
      <c r="E32" s="28"/>
      <c r="F32" s="3">
        <f t="shared" si="8"/>
        <v>0</v>
      </c>
      <c r="G32" s="29" t="str">
        <f t="shared" si="9"/>
        <v xml:space="preserve"> </v>
      </c>
      <c r="H32" s="3">
        <f t="shared" si="10"/>
        <v>0</v>
      </c>
      <c r="I32" s="30">
        <f t="shared" si="11"/>
        <v>0</v>
      </c>
      <c r="J32" s="27"/>
      <c r="K32" s="20" t="str">
        <f t="shared" si="2"/>
        <v xml:space="preserve"> </v>
      </c>
      <c r="L32" s="21" t="str">
        <f t="shared" si="3"/>
        <v xml:space="preserve"> </v>
      </c>
      <c r="M32" s="21" t="str">
        <f t="shared" si="15"/>
        <v xml:space="preserve"> </v>
      </c>
      <c r="N32" s="27"/>
      <c r="O32" s="4" t="str">
        <f t="shared" si="12"/>
        <v xml:space="preserve"> </v>
      </c>
      <c r="P32" s="5" t="str" cm="1">
        <f t="array" ref="P32"/>
        <v xml:space="preserve"> </v>
      </c>
      <c r="Q32" s="5" t="str">
        <f t="shared" si="0"/>
        <v xml:space="preserve"> </v>
      </c>
      <c r="R32" s="30" t="str">
        <f t="shared" si="5"/>
        <v xml:space="preserve"> </v>
      </c>
      <c r="S32" s="30" t="str">
        <f t="shared" si="6"/>
        <v xml:space="preserve"> </v>
      </c>
      <c r="T32" s="5" t="str" cm="1">
        <f t="array" ref="T32"/>
        <v xml:space="preserve"> </v>
      </c>
      <c r="U32" s="5" t="str">
        <f t="shared" si="1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14"/>
        <v xml:space="preserve"> </v>
      </c>
      <c r="X32" t="str">
        <f t="shared" si="16"/>
        <v/>
      </c>
    </row>
    <row r="33" spans="1:24" x14ac:dyDescent="0.25">
      <c r="A33" s="26"/>
      <c r="B33" s="26"/>
      <c r="C33" s="26"/>
      <c r="D33" s="27"/>
      <c r="E33" s="28"/>
      <c r="F33" s="3">
        <f t="shared" si="8"/>
        <v>0</v>
      </c>
      <c r="G33" s="29" t="str">
        <f t="shared" si="9"/>
        <v xml:space="preserve"> </v>
      </c>
      <c r="H33" s="3">
        <f t="shared" si="10"/>
        <v>0</v>
      </c>
      <c r="I33" s="30">
        <f t="shared" si="11"/>
        <v>0</v>
      </c>
      <c r="J33" s="27"/>
      <c r="K33" s="20" t="str">
        <f t="shared" si="2"/>
        <v xml:space="preserve"> </v>
      </c>
      <c r="L33" s="21" t="str">
        <f t="shared" si="3"/>
        <v xml:space="preserve"> </v>
      </c>
      <c r="M33" s="21" t="str">
        <f t="shared" si="15"/>
        <v xml:space="preserve"> </v>
      </c>
      <c r="N33" s="27"/>
      <c r="O33" s="4" t="str">
        <f t="shared" si="12"/>
        <v xml:space="preserve"> </v>
      </c>
      <c r="P33" s="5" t="str" cm="1">
        <f t="array" ref="P33"/>
        <v xml:space="preserve"> </v>
      </c>
      <c r="Q33" s="5" t="str">
        <f t="shared" si="0"/>
        <v xml:space="preserve"> </v>
      </c>
      <c r="R33" s="30" t="str">
        <f t="shared" si="5"/>
        <v xml:space="preserve"> </v>
      </c>
      <c r="S33" s="30" t="str">
        <f t="shared" si="6"/>
        <v xml:space="preserve"> </v>
      </c>
      <c r="T33" s="5" t="str" cm="1">
        <f t="array" ref="T33"/>
        <v xml:space="preserve"> </v>
      </c>
      <c r="U33" s="5" t="str">
        <f t="shared" si="1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14"/>
        <v xml:space="preserve"> </v>
      </c>
      <c r="X33" t="str">
        <f t="shared" si="16"/>
        <v/>
      </c>
    </row>
    <row r="34" spans="1:24" x14ac:dyDescent="0.25">
      <c r="A34" s="26"/>
      <c r="B34" s="26"/>
      <c r="C34" s="26"/>
      <c r="D34" s="27"/>
      <c r="E34" s="28"/>
      <c r="F34" s="3">
        <f t="shared" si="8"/>
        <v>0</v>
      </c>
      <c r="G34" s="29" t="str">
        <f t="shared" si="9"/>
        <v xml:space="preserve"> </v>
      </c>
      <c r="H34" s="3">
        <f t="shared" si="10"/>
        <v>0</v>
      </c>
      <c r="I34" s="30">
        <f t="shared" si="11"/>
        <v>0</v>
      </c>
      <c r="J34" s="27"/>
      <c r="K34" s="20" t="str">
        <f t="shared" si="2"/>
        <v xml:space="preserve"> </v>
      </c>
      <c r="L34" s="21" t="str">
        <f t="shared" si="3"/>
        <v xml:space="preserve"> </v>
      </c>
      <c r="M34" s="21" t="str">
        <f t="shared" si="15"/>
        <v xml:space="preserve"> </v>
      </c>
      <c r="N34" s="27"/>
      <c r="O34" s="4" t="str">
        <f t="shared" si="12"/>
        <v xml:space="preserve"> </v>
      </c>
      <c r="P34" s="5" t="str" cm="1">
        <f t="array" ref="P34"/>
        <v xml:space="preserve"> </v>
      </c>
      <c r="Q34" s="5" t="str">
        <f t="shared" si="0"/>
        <v xml:space="preserve"> </v>
      </c>
      <c r="R34" s="30" t="str">
        <f t="shared" si="5"/>
        <v xml:space="preserve"> </v>
      </c>
      <c r="S34" s="30" t="str">
        <f t="shared" si="6"/>
        <v xml:space="preserve"> </v>
      </c>
      <c r="T34" s="5" t="str" cm="1">
        <f t="array" ref="T34"/>
        <v xml:space="preserve"> </v>
      </c>
      <c r="U34" s="5" t="str">
        <f t="shared" si="1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14"/>
        <v xml:space="preserve"> </v>
      </c>
      <c r="X34" t="str">
        <f t="shared" si="16"/>
        <v/>
      </c>
    </row>
    <row r="35" spans="1:24" x14ac:dyDescent="0.25">
      <c r="A35" s="26"/>
      <c r="B35" s="26"/>
      <c r="C35" s="26"/>
      <c r="D35" s="27"/>
      <c r="E35" s="28"/>
      <c r="F35" s="3">
        <f t="shared" si="8"/>
        <v>0</v>
      </c>
      <c r="G35" s="29" t="str">
        <f t="shared" si="9"/>
        <v xml:space="preserve"> </v>
      </c>
      <c r="H35" s="3">
        <f t="shared" si="10"/>
        <v>0</v>
      </c>
      <c r="I35" s="30">
        <f t="shared" si="11"/>
        <v>0</v>
      </c>
      <c r="J35" s="27"/>
      <c r="K35" s="20" t="str">
        <f t="shared" si="2"/>
        <v xml:space="preserve"> </v>
      </c>
      <c r="L35" s="21" t="str">
        <f t="shared" si="3"/>
        <v xml:space="preserve"> </v>
      </c>
      <c r="M35" s="21" t="str">
        <f t="shared" si="15"/>
        <v xml:space="preserve"> </v>
      </c>
      <c r="N35" s="27"/>
      <c r="O35" s="4" t="str">
        <f t="shared" si="12"/>
        <v xml:space="preserve"> </v>
      </c>
      <c r="P35" s="5" t="str" cm="1">
        <f t="array" ref="P35"/>
        <v xml:space="preserve"> </v>
      </c>
      <c r="Q35" s="5" t="str">
        <f t="shared" si="0"/>
        <v xml:space="preserve"> </v>
      </c>
      <c r="R35" s="30" t="str">
        <f t="shared" si="5"/>
        <v xml:space="preserve"> </v>
      </c>
      <c r="S35" s="30" t="str">
        <f t="shared" si="6"/>
        <v xml:space="preserve"> </v>
      </c>
      <c r="T35" s="5" t="str" cm="1">
        <f t="array" ref="T35"/>
        <v xml:space="preserve"> </v>
      </c>
      <c r="U35" s="5" t="str">
        <f t="shared" si="1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14"/>
        <v xml:space="preserve"> </v>
      </c>
      <c r="X35" t="str">
        <f t="shared" si="16"/>
        <v/>
      </c>
    </row>
    <row r="36" spans="1:24" x14ac:dyDescent="0.25">
      <c r="A36" s="26"/>
      <c r="B36" s="26"/>
      <c r="C36" s="26"/>
      <c r="D36" s="27"/>
      <c r="E36" s="28"/>
      <c r="F36" s="3">
        <f t="shared" si="8"/>
        <v>0</v>
      </c>
      <c r="G36" s="29" t="str">
        <f t="shared" si="9"/>
        <v xml:space="preserve"> </v>
      </c>
      <c r="H36" s="3">
        <f t="shared" si="10"/>
        <v>0</v>
      </c>
      <c r="I36" s="30">
        <f t="shared" si="11"/>
        <v>0</v>
      </c>
      <c r="J36" s="27"/>
      <c r="K36" s="20" t="str">
        <f t="shared" si="2"/>
        <v xml:space="preserve"> </v>
      </c>
      <c r="L36" s="21" t="str">
        <f t="shared" si="3"/>
        <v xml:space="preserve"> </v>
      </c>
      <c r="M36" s="21" t="str">
        <f t="shared" si="15"/>
        <v xml:space="preserve"> </v>
      </c>
      <c r="N36" s="27"/>
      <c r="O36" s="4" t="str">
        <f t="shared" si="12"/>
        <v xml:space="preserve"> </v>
      </c>
      <c r="P36" s="5" t="str" cm="1">
        <f t="array" ref="P36"/>
        <v xml:space="preserve"> </v>
      </c>
      <c r="Q36" s="5" t="str">
        <f t="shared" si="0"/>
        <v xml:space="preserve"> </v>
      </c>
      <c r="R36" s="30" t="str">
        <f t="shared" si="5"/>
        <v xml:space="preserve"> </v>
      </c>
      <c r="S36" s="30" t="str">
        <f t="shared" si="6"/>
        <v xml:space="preserve"> </v>
      </c>
      <c r="T36" s="5" t="str" cm="1">
        <f t="array" ref="T36"/>
        <v xml:space="preserve"> </v>
      </c>
      <c r="U36" s="5" t="str">
        <f t="shared" si="1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14"/>
        <v xml:space="preserve"> </v>
      </c>
      <c r="X36" t="str">
        <f t="shared" si="16"/>
        <v/>
      </c>
    </row>
    <row r="37" spans="1:24" x14ac:dyDescent="0.25">
      <c r="A37" s="26"/>
      <c r="B37" s="26"/>
      <c r="C37" s="26"/>
      <c r="D37" s="27"/>
      <c r="E37" s="28"/>
      <c r="F37" s="3">
        <f t="shared" si="8"/>
        <v>0</v>
      </c>
      <c r="G37" s="29" t="str">
        <f t="shared" si="9"/>
        <v xml:space="preserve"> </v>
      </c>
      <c r="H37" s="3">
        <f t="shared" si="10"/>
        <v>0</v>
      </c>
      <c r="I37" s="30">
        <f t="shared" si="11"/>
        <v>0</v>
      </c>
      <c r="J37" s="27"/>
      <c r="K37" s="20" t="str">
        <f t="shared" si="2"/>
        <v xml:space="preserve"> </v>
      </c>
      <c r="L37" s="21" t="str">
        <f t="shared" si="3"/>
        <v xml:space="preserve"> </v>
      </c>
      <c r="M37" s="21" t="str">
        <f t="shared" si="15"/>
        <v xml:space="preserve"> </v>
      </c>
      <c r="N37" s="27"/>
      <c r="O37" s="4" t="str">
        <f t="shared" si="12"/>
        <v xml:space="preserve"> </v>
      </c>
      <c r="P37" s="5" t="str" cm="1">
        <f t="array" ref="P37"/>
        <v xml:space="preserve"> </v>
      </c>
      <c r="Q37" s="5" t="str">
        <f t="shared" si="0"/>
        <v xml:space="preserve"> </v>
      </c>
      <c r="R37" s="30" t="str">
        <f t="shared" si="5"/>
        <v xml:space="preserve"> </v>
      </c>
      <c r="S37" s="30" t="str">
        <f t="shared" si="6"/>
        <v xml:space="preserve"> </v>
      </c>
      <c r="T37" s="5" t="str" cm="1">
        <f t="array" ref="T37"/>
        <v xml:space="preserve"> </v>
      </c>
      <c r="U37" s="5" t="str">
        <f t="shared" si="1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14"/>
        <v xml:space="preserve"> </v>
      </c>
      <c r="X37" t="str">
        <f t="shared" si="16"/>
        <v/>
      </c>
    </row>
    <row r="38" spans="1:24" x14ac:dyDescent="0.25">
      <c r="A38" s="26"/>
      <c r="B38" s="26"/>
      <c r="C38" s="26"/>
      <c r="D38" s="27"/>
      <c r="E38" s="28"/>
      <c r="F38" s="3">
        <f t="shared" si="8"/>
        <v>0</v>
      </c>
      <c r="G38" s="29" t="str">
        <f t="shared" si="9"/>
        <v xml:space="preserve"> </v>
      </c>
      <c r="H38" s="3">
        <f t="shared" si="10"/>
        <v>0</v>
      </c>
      <c r="I38" s="30">
        <f t="shared" si="11"/>
        <v>0</v>
      </c>
      <c r="J38" s="27"/>
      <c r="K38" s="20" t="str">
        <f t="shared" si="2"/>
        <v xml:space="preserve"> </v>
      </c>
      <c r="L38" s="21" t="str">
        <f t="shared" si="3"/>
        <v xml:space="preserve"> </v>
      </c>
      <c r="M38" s="21" t="str">
        <f t="shared" si="15"/>
        <v xml:space="preserve"> </v>
      </c>
      <c r="N38" s="27"/>
      <c r="O38" s="4" t="str">
        <f t="shared" si="12"/>
        <v xml:space="preserve"> </v>
      </c>
      <c r="P38" s="5" t="str" cm="1">
        <f t="array" ref="P38"/>
        <v xml:space="preserve"> </v>
      </c>
      <c r="Q38" s="5" t="str">
        <f t="shared" si="0"/>
        <v xml:space="preserve"> </v>
      </c>
      <c r="R38" s="30" t="str">
        <f t="shared" si="5"/>
        <v xml:space="preserve"> </v>
      </c>
      <c r="S38" s="30" t="str">
        <f t="shared" si="6"/>
        <v xml:space="preserve"> </v>
      </c>
      <c r="T38" s="5" t="str" cm="1">
        <f t="array" ref="T38"/>
        <v xml:space="preserve"> </v>
      </c>
      <c r="U38" s="5" t="str">
        <f t="shared" si="1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14"/>
        <v xml:space="preserve"> </v>
      </c>
      <c r="X38" t="str">
        <f t="shared" si="16"/>
        <v/>
      </c>
    </row>
    <row r="39" spans="1:24" x14ac:dyDescent="0.25">
      <c r="A39" s="26"/>
      <c r="B39" s="26"/>
      <c r="C39" s="26"/>
      <c r="D39" s="27"/>
      <c r="E39" s="28"/>
      <c r="F39" s="3">
        <f t="shared" si="8"/>
        <v>0</v>
      </c>
      <c r="G39" s="29" t="str">
        <f t="shared" si="9"/>
        <v xml:space="preserve"> </v>
      </c>
      <c r="H39" s="3">
        <f t="shared" si="10"/>
        <v>0</v>
      </c>
      <c r="I39" s="30">
        <f t="shared" si="11"/>
        <v>0</v>
      </c>
      <c r="J39" s="27"/>
      <c r="K39" s="20" t="str">
        <f t="shared" si="2"/>
        <v xml:space="preserve"> </v>
      </c>
      <c r="L39" s="21" t="str">
        <f t="shared" si="3"/>
        <v xml:space="preserve"> </v>
      </c>
      <c r="M39" s="21" t="str">
        <f t="shared" si="15"/>
        <v xml:space="preserve"> </v>
      </c>
      <c r="N39" s="27"/>
      <c r="O39" s="4" t="str">
        <f t="shared" si="12"/>
        <v xml:space="preserve"> </v>
      </c>
      <c r="P39" s="5" t="str" cm="1">
        <f t="array" ref="P39"/>
        <v xml:space="preserve"> </v>
      </c>
      <c r="Q39" s="5" t="str">
        <f t="shared" si="0"/>
        <v xml:space="preserve"> </v>
      </c>
      <c r="R39" s="30" t="str">
        <f t="shared" si="5"/>
        <v xml:space="preserve"> </v>
      </c>
      <c r="S39" s="30" t="str">
        <f t="shared" si="6"/>
        <v xml:space="preserve"> </v>
      </c>
      <c r="T39" s="5" t="str" cm="1">
        <f t="array" ref="T39"/>
        <v xml:space="preserve"> </v>
      </c>
      <c r="U39" s="5" t="str">
        <f t="shared" si="1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14"/>
        <v xml:space="preserve"> </v>
      </c>
      <c r="X39" t="str">
        <f t="shared" si="16"/>
        <v/>
      </c>
    </row>
    <row r="40" spans="1:24" x14ac:dyDescent="0.25">
      <c r="A40" s="26"/>
      <c r="B40" s="26"/>
      <c r="C40" s="26"/>
      <c r="D40" s="27"/>
      <c r="E40" s="28"/>
      <c r="F40" s="3">
        <f t="shared" si="8"/>
        <v>0</v>
      </c>
      <c r="G40" s="29" t="str">
        <f t="shared" si="9"/>
        <v xml:space="preserve"> </v>
      </c>
      <c r="H40" s="3">
        <f t="shared" si="10"/>
        <v>0</v>
      </c>
      <c r="I40" s="30">
        <f t="shared" si="11"/>
        <v>0</v>
      </c>
      <c r="J40" s="27"/>
      <c r="K40" s="20" t="str">
        <f t="shared" si="2"/>
        <v xml:space="preserve"> </v>
      </c>
      <c r="L40" s="21" t="str">
        <f t="shared" si="3"/>
        <v xml:space="preserve"> </v>
      </c>
      <c r="M40" s="21" t="str">
        <f t="shared" si="15"/>
        <v xml:space="preserve"> </v>
      </c>
      <c r="N40" s="27"/>
      <c r="O40" s="4" t="str">
        <f t="shared" si="12"/>
        <v xml:space="preserve"> </v>
      </c>
      <c r="P40" s="5" t="str" cm="1">
        <f t="array" ref="P40"/>
        <v xml:space="preserve"> </v>
      </c>
      <c r="Q40" s="5" t="str">
        <f t="shared" si="0"/>
        <v xml:space="preserve"> </v>
      </c>
      <c r="R40" s="30" t="str">
        <f t="shared" si="5"/>
        <v xml:space="preserve"> </v>
      </c>
      <c r="S40" s="30" t="str">
        <f t="shared" si="6"/>
        <v xml:space="preserve"> </v>
      </c>
      <c r="T40" s="5" t="str" cm="1">
        <f t="array" ref="T40"/>
        <v xml:space="preserve"> </v>
      </c>
      <c r="U40" s="5" t="str">
        <f t="shared" si="1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14"/>
        <v xml:space="preserve"> </v>
      </c>
      <c r="X40" t="str">
        <f t="shared" si="16"/>
        <v/>
      </c>
    </row>
    <row r="41" spans="1:24" x14ac:dyDescent="0.25">
      <c r="A41" s="26"/>
      <c r="B41" s="26"/>
      <c r="C41" s="26"/>
      <c r="D41" s="27"/>
      <c r="E41" s="28"/>
      <c r="F41" s="3">
        <f t="shared" si="8"/>
        <v>0</v>
      </c>
      <c r="G41" s="29" t="str">
        <f t="shared" si="9"/>
        <v xml:space="preserve"> </v>
      </c>
      <c r="H41" s="3">
        <f t="shared" si="10"/>
        <v>0</v>
      </c>
      <c r="I41" s="30">
        <f t="shared" si="11"/>
        <v>0</v>
      </c>
      <c r="J41" s="27"/>
      <c r="K41" s="20" t="str">
        <f t="shared" si="2"/>
        <v xml:space="preserve"> </v>
      </c>
      <c r="L41" s="21" t="str">
        <f t="shared" si="3"/>
        <v xml:space="preserve"> </v>
      </c>
      <c r="M41" s="21" t="str">
        <f t="shared" si="15"/>
        <v xml:space="preserve"> </v>
      </c>
      <c r="N41" s="27"/>
      <c r="O41" s="4" t="str">
        <f t="shared" si="12"/>
        <v xml:space="preserve"> </v>
      </c>
      <c r="P41" s="5" t="str" cm="1">
        <f t="array" ref="P41"/>
        <v xml:space="preserve"> </v>
      </c>
      <c r="Q41" s="5" t="str">
        <f t="shared" si="0"/>
        <v xml:space="preserve"> </v>
      </c>
      <c r="R41" s="30" t="str">
        <f t="shared" si="5"/>
        <v xml:space="preserve"> </v>
      </c>
      <c r="S41" s="30" t="str">
        <f t="shared" si="6"/>
        <v xml:space="preserve"> </v>
      </c>
      <c r="T41" s="5" t="str" cm="1">
        <f t="array" ref="T41"/>
        <v xml:space="preserve"> </v>
      </c>
      <c r="U41" s="5" t="str">
        <f t="shared" si="1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14"/>
        <v xml:space="preserve"> </v>
      </c>
      <c r="X41" t="str">
        <f t="shared" si="16"/>
        <v/>
      </c>
    </row>
    <row r="42" spans="1:24" x14ac:dyDescent="0.25">
      <c r="A42" s="26"/>
      <c r="B42" s="26"/>
      <c r="C42" s="26"/>
      <c r="D42" s="27"/>
      <c r="E42" s="28"/>
      <c r="F42" s="3">
        <f t="shared" si="8"/>
        <v>0</v>
      </c>
      <c r="G42" s="29" t="str">
        <f t="shared" si="9"/>
        <v xml:space="preserve"> </v>
      </c>
      <c r="H42" s="3">
        <f t="shared" si="10"/>
        <v>0</v>
      </c>
      <c r="I42" s="30">
        <f t="shared" si="11"/>
        <v>0</v>
      </c>
      <c r="J42" s="27"/>
      <c r="K42" s="20" t="str">
        <f t="shared" si="2"/>
        <v xml:space="preserve"> </v>
      </c>
      <c r="L42" s="21" t="str">
        <f t="shared" si="3"/>
        <v xml:space="preserve"> </v>
      </c>
      <c r="M42" s="21" t="str">
        <f t="shared" si="15"/>
        <v xml:space="preserve"> </v>
      </c>
      <c r="N42" s="27"/>
      <c r="O42" s="4" t="str">
        <f t="shared" si="12"/>
        <v xml:space="preserve"> </v>
      </c>
      <c r="P42" s="5" t="str" cm="1">
        <f t="array" ref="P42"/>
        <v xml:space="preserve"> </v>
      </c>
      <c r="Q42" s="5" t="str">
        <f t="shared" si="0"/>
        <v xml:space="preserve"> </v>
      </c>
      <c r="R42" s="30" t="str">
        <f t="shared" si="5"/>
        <v xml:space="preserve"> </v>
      </c>
      <c r="S42" s="30" t="str">
        <f t="shared" si="6"/>
        <v xml:space="preserve"> </v>
      </c>
      <c r="T42" s="5" t="str" cm="1">
        <f t="array" ref="T42"/>
        <v xml:space="preserve"> </v>
      </c>
      <c r="U42" s="5" t="str">
        <f t="shared" si="1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14"/>
        <v xml:space="preserve"> </v>
      </c>
      <c r="X42" t="str">
        <f t="shared" si="16"/>
        <v/>
      </c>
    </row>
    <row r="43" spans="1:24" x14ac:dyDescent="0.25">
      <c r="A43" s="26"/>
      <c r="B43" s="26"/>
      <c r="C43" s="26"/>
      <c r="D43" s="27"/>
      <c r="E43" s="28"/>
      <c r="F43" s="3">
        <f t="shared" si="8"/>
        <v>0</v>
      </c>
      <c r="G43" s="29" t="str">
        <f t="shared" si="9"/>
        <v xml:space="preserve"> </v>
      </c>
      <c r="H43" s="3">
        <f t="shared" si="10"/>
        <v>0</v>
      </c>
      <c r="I43" s="30">
        <f t="shared" si="11"/>
        <v>0</v>
      </c>
      <c r="J43" s="27"/>
      <c r="K43" s="20" t="str">
        <f t="shared" si="2"/>
        <v xml:space="preserve"> </v>
      </c>
      <c r="L43" s="21" t="str">
        <f t="shared" si="3"/>
        <v xml:space="preserve"> </v>
      </c>
      <c r="M43" s="21" t="str">
        <f t="shared" si="15"/>
        <v xml:space="preserve"> </v>
      </c>
      <c r="N43" s="27"/>
      <c r="O43" s="4" t="str">
        <f t="shared" si="12"/>
        <v xml:space="preserve"> </v>
      </c>
      <c r="P43" s="5" t="str" cm="1">
        <f t="array" ref="P43"/>
        <v xml:space="preserve"> </v>
      </c>
      <c r="Q43" s="5" t="str">
        <f t="shared" si="0"/>
        <v xml:space="preserve"> </v>
      </c>
      <c r="R43" s="30" t="str">
        <f t="shared" si="5"/>
        <v xml:space="preserve"> </v>
      </c>
      <c r="S43" s="30" t="str">
        <f t="shared" si="6"/>
        <v xml:space="preserve"> </v>
      </c>
      <c r="T43" s="5" t="str" cm="1">
        <f t="array" ref="T43"/>
        <v xml:space="preserve"> </v>
      </c>
      <c r="U43" s="5" t="str">
        <f t="shared" si="1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14"/>
        <v xml:space="preserve"> </v>
      </c>
      <c r="X43" t="str">
        <f t="shared" si="16"/>
        <v/>
      </c>
    </row>
    <row r="44" spans="1:24" x14ac:dyDescent="0.25">
      <c r="A44" s="26"/>
      <c r="B44" s="26"/>
      <c r="C44" s="26"/>
      <c r="D44" s="27"/>
      <c r="E44" s="28"/>
      <c r="F44" s="3">
        <f t="shared" si="8"/>
        <v>0</v>
      </c>
      <c r="G44" s="29" t="str">
        <f t="shared" si="9"/>
        <v xml:space="preserve"> </v>
      </c>
      <c r="H44" s="3">
        <f t="shared" si="10"/>
        <v>0</v>
      </c>
      <c r="I44" s="30">
        <f t="shared" si="11"/>
        <v>0</v>
      </c>
      <c r="J44" s="27"/>
      <c r="K44" s="20" t="str">
        <f t="shared" si="2"/>
        <v xml:space="preserve"> </v>
      </c>
      <c r="L44" s="21" t="str">
        <f t="shared" si="3"/>
        <v xml:space="preserve"> </v>
      </c>
      <c r="M44" s="21" t="str">
        <f t="shared" si="15"/>
        <v xml:space="preserve"> </v>
      </c>
      <c r="N44" s="27"/>
      <c r="O44" s="4" t="str">
        <f t="shared" si="12"/>
        <v xml:space="preserve"> </v>
      </c>
      <c r="P44" s="5" t="str" cm="1">
        <f t="array" ref="P44"/>
        <v xml:space="preserve"> </v>
      </c>
      <c r="Q44" s="5" t="str">
        <f t="shared" si="0"/>
        <v xml:space="preserve"> </v>
      </c>
      <c r="R44" s="30" t="str">
        <f t="shared" si="5"/>
        <v xml:space="preserve"> </v>
      </c>
      <c r="S44" s="30" t="str">
        <f t="shared" si="6"/>
        <v xml:space="preserve"> </v>
      </c>
      <c r="T44" s="5" t="str" cm="1">
        <f t="array" ref="T44"/>
        <v xml:space="preserve"> </v>
      </c>
      <c r="U44" s="5" t="str">
        <f t="shared" si="1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14"/>
        <v xml:space="preserve"> </v>
      </c>
      <c r="X44" t="str">
        <f t="shared" si="16"/>
        <v/>
      </c>
    </row>
    <row r="45" spans="1:24" x14ac:dyDescent="0.25">
      <c r="A45" s="26"/>
      <c r="B45" s="26"/>
      <c r="C45" s="26"/>
      <c r="D45" s="27"/>
      <c r="E45" s="28"/>
      <c r="F45" s="3">
        <f t="shared" si="8"/>
        <v>0</v>
      </c>
      <c r="G45" s="29" t="str">
        <f t="shared" si="9"/>
        <v xml:space="preserve"> </v>
      </c>
      <c r="H45" s="3">
        <f t="shared" si="10"/>
        <v>0</v>
      </c>
      <c r="I45" s="30">
        <f t="shared" si="11"/>
        <v>0</v>
      </c>
      <c r="J45" s="27"/>
      <c r="K45" s="20" t="str">
        <f t="shared" si="2"/>
        <v xml:space="preserve"> </v>
      </c>
      <c r="L45" s="21" t="str">
        <f t="shared" si="3"/>
        <v xml:space="preserve"> </v>
      </c>
      <c r="M45" s="21" t="str">
        <f t="shared" si="15"/>
        <v xml:space="preserve"> </v>
      </c>
      <c r="N45" s="27"/>
      <c r="O45" s="4" t="str">
        <f t="shared" si="12"/>
        <v xml:space="preserve"> </v>
      </c>
      <c r="P45" s="5" t="str" cm="1">
        <f t="array" ref="P45"/>
        <v xml:space="preserve"> </v>
      </c>
      <c r="Q45" s="5" t="str">
        <f t="shared" si="0"/>
        <v xml:space="preserve"> </v>
      </c>
      <c r="R45" s="30" t="str">
        <f t="shared" si="5"/>
        <v xml:space="preserve"> </v>
      </c>
      <c r="S45" s="30" t="str">
        <f t="shared" si="6"/>
        <v xml:space="preserve"> </v>
      </c>
      <c r="T45" s="5" t="str" cm="1">
        <f t="array" ref="T45"/>
        <v xml:space="preserve"> </v>
      </c>
      <c r="U45" s="5" t="str">
        <f t="shared" si="1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14"/>
        <v xml:space="preserve"> </v>
      </c>
      <c r="X45" t="str">
        <f t="shared" si="16"/>
        <v/>
      </c>
    </row>
    <row r="46" spans="1:24" x14ac:dyDescent="0.25">
      <c r="A46" s="26"/>
      <c r="B46" s="26"/>
      <c r="C46" s="26"/>
      <c r="D46" s="27"/>
      <c r="E46" s="28"/>
      <c r="F46" s="3">
        <f t="shared" si="8"/>
        <v>0</v>
      </c>
      <c r="G46" s="29" t="str">
        <f t="shared" si="9"/>
        <v xml:space="preserve"> </v>
      </c>
      <c r="H46" s="3">
        <f t="shared" si="10"/>
        <v>0</v>
      </c>
      <c r="I46" s="30">
        <f t="shared" si="11"/>
        <v>0</v>
      </c>
      <c r="J46" s="27"/>
      <c r="K46" s="20" t="str">
        <f t="shared" si="2"/>
        <v xml:space="preserve"> </v>
      </c>
      <c r="L46" s="21" t="str">
        <f t="shared" si="3"/>
        <v xml:space="preserve"> </v>
      </c>
      <c r="M46" s="21" t="str">
        <f t="shared" si="15"/>
        <v xml:space="preserve"> </v>
      </c>
      <c r="N46" s="27"/>
      <c r="O46" s="4" t="str">
        <f t="shared" si="12"/>
        <v xml:space="preserve"> </v>
      </c>
      <c r="P46" s="5" t="str" cm="1">
        <f t="array" ref="P46"/>
        <v xml:space="preserve"> </v>
      </c>
      <c r="Q46" s="5" t="str">
        <f t="shared" si="0"/>
        <v xml:space="preserve"> </v>
      </c>
      <c r="R46" s="30" t="str">
        <f t="shared" si="5"/>
        <v xml:space="preserve"> </v>
      </c>
      <c r="S46" s="30" t="str">
        <f t="shared" si="6"/>
        <v xml:space="preserve"> </v>
      </c>
      <c r="T46" s="5" t="str" cm="1">
        <f t="array" ref="T46"/>
        <v xml:space="preserve"> </v>
      </c>
      <c r="U46" s="5" t="str">
        <f t="shared" si="1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14"/>
        <v xml:space="preserve"> </v>
      </c>
      <c r="X46" t="str">
        <f t="shared" si="16"/>
        <v/>
      </c>
    </row>
    <row r="47" spans="1:24" x14ac:dyDescent="0.25">
      <c r="A47" s="26"/>
      <c r="B47" s="26"/>
      <c r="C47" s="26"/>
      <c r="D47" s="27"/>
      <c r="E47" s="28"/>
      <c r="F47" s="3">
        <f t="shared" si="8"/>
        <v>0</v>
      </c>
      <c r="G47" s="29" t="str">
        <f t="shared" si="9"/>
        <v xml:space="preserve"> </v>
      </c>
      <c r="H47" s="3">
        <f t="shared" si="10"/>
        <v>0</v>
      </c>
      <c r="I47" s="30">
        <f t="shared" si="11"/>
        <v>0</v>
      </c>
      <c r="J47" s="27"/>
      <c r="K47" s="20" t="str">
        <f t="shared" si="2"/>
        <v xml:space="preserve"> </v>
      </c>
      <c r="L47" s="21" t="str">
        <f t="shared" si="3"/>
        <v xml:space="preserve"> </v>
      </c>
      <c r="M47" s="21" t="str">
        <f t="shared" si="15"/>
        <v xml:space="preserve"> </v>
      </c>
      <c r="N47" s="27"/>
      <c r="O47" s="4" t="str">
        <f t="shared" si="12"/>
        <v xml:space="preserve"> </v>
      </c>
      <c r="P47" s="5" t="str" cm="1">
        <f t="array" ref="P47"/>
        <v xml:space="preserve"> </v>
      </c>
      <c r="Q47" s="5" t="str">
        <f t="shared" si="0"/>
        <v xml:space="preserve"> </v>
      </c>
      <c r="R47" s="30" t="str">
        <f t="shared" si="5"/>
        <v xml:space="preserve"> </v>
      </c>
      <c r="S47" s="30" t="str">
        <f t="shared" si="6"/>
        <v xml:space="preserve"> </v>
      </c>
      <c r="T47" s="5" t="str" cm="1">
        <f t="array" ref="T47"/>
        <v xml:space="preserve"> </v>
      </c>
      <c r="U47" s="5" t="str">
        <f t="shared" si="1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14"/>
        <v xml:space="preserve"> </v>
      </c>
      <c r="X47" t="str">
        <f t="shared" si="16"/>
        <v/>
      </c>
    </row>
    <row r="48" spans="1:24" x14ac:dyDescent="0.25">
      <c r="A48" s="26"/>
      <c r="B48" s="26"/>
      <c r="C48" s="26"/>
      <c r="D48" s="27"/>
      <c r="E48" s="28"/>
      <c r="F48" s="3">
        <f t="shared" si="8"/>
        <v>0</v>
      </c>
      <c r="G48" s="29" t="str">
        <f t="shared" si="9"/>
        <v xml:space="preserve"> </v>
      </c>
      <c r="H48" s="3">
        <f t="shared" si="10"/>
        <v>0</v>
      </c>
      <c r="I48" s="30">
        <f t="shared" si="11"/>
        <v>0</v>
      </c>
      <c r="J48" s="27"/>
      <c r="K48" s="20" t="str">
        <f t="shared" si="2"/>
        <v xml:space="preserve"> </v>
      </c>
      <c r="L48" s="21" t="str">
        <f t="shared" si="3"/>
        <v xml:space="preserve"> </v>
      </c>
      <c r="M48" s="21" t="str">
        <f t="shared" si="15"/>
        <v xml:space="preserve"> </v>
      </c>
      <c r="N48" s="27"/>
      <c r="O48" s="4" t="str">
        <f t="shared" si="12"/>
        <v xml:space="preserve"> </v>
      </c>
      <c r="P48" s="5" t="str" cm="1">
        <f t="array" ref="P48"/>
        <v xml:space="preserve"> </v>
      </c>
      <c r="Q48" s="5" t="str">
        <f t="shared" si="0"/>
        <v xml:space="preserve"> </v>
      </c>
      <c r="R48" s="30" t="str">
        <f t="shared" si="5"/>
        <v xml:space="preserve"> </v>
      </c>
      <c r="S48" s="30" t="str">
        <f t="shared" si="6"/>
        <v xml:space="preserve"> </v>
      </c>
      <c r="T48" s="5" t="str" cm="1">
        <f t="array" ref="T48"/>
        <v xml:space="preserve"> </v>
      </c>
      <c r="U48" s="5" t="str">
        <f t="shared" si="1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14"/>
        <v xml:space="preserve"> </v>
      </c>
      <c r="X48" t="str">
        <f t="shared" si="16"/>
        <v/>
      </c>
    </row>
    <row r="49" spans="1:24" x14ac:dyDescent="0.25">
      <c r="A49" s="26"/>
      <c r="B49" s="26"/>
      <c r="C49" s="26"/>
      <c r="D49" s="27"/>
      <c r="E49" s="28"/>
      <c r="F49" s="3">
        <f t="shared" si="8"/>
        <v>0</v>
      </c>
      <c r="G49" s="29" t="str">
        <f t="shared" si="9"/>
        <v xml:space="preserve"> </v>
      </c>
      <c r="H49" s="3">
        <f t="shared" si="10"/>
        <v>0</v>
      </c>
      <c r="I49" s="30">
        <f t="shared" si="11"/>
        <v>0</v>
      </c>
      <c r="J49" s="27"/>
      <c r="K49" s="20" t="str">
        <f t="shared" si="2"/>
        <v xml:space="preserve"> </v>
      </c>
      <c r="L49" s="21" t="str">
        <f t="shared" si="3"/>
        <v xml:space="preserve"> </v>
      </c>
      <c r="M49" s="21" t="str">
        <f t="shared" si="15"/>
        <v xml:space="preserve"> </v>
      </c>
      <c r="N49" s="27"/>
      <c r="O49" s="4" t="str">
        <f t="shared" si="12"/>
        <v xml:space="preserve"> </v>
      </c>
      <c r="P49" s="5" t="str" cm="1">
        <f t="array" ref="P49"/>
        <v xml:space="preserve"> </v>
      </c>
      <c r="Q49" s="5" t="str">
        <f t="shared" si="0"/>
        <v xml:space="preserve"> </v>
      </c>
      <c r="R49" s="30" t="str">
        <f t="shared" si="5"/>
        <v xml:space="preserve"> </v>
      </c>
      <c r="S49" s="30" t="str">
        <f t="shared" si="6"/>
        <v xml:space="preserve"> </v>
      </c>
      <c r="T49" s="5" t="str" cm="1">
        <f t="array" ref="T49"/>
        <v xml:space="preserve"> </v>
      </c>
      <c r="U49" s="5" t="str">
        <f t="shared" si="1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14"/>
        <v xml:space="preserve"> </v>
      </c>
      <c r="X49" t="str">
        <f t="shared" si="16"/>
        <v/>
      </c>
    </row>
    <row r="50" spans="1:24" x14ac:dyDescent="0.25">
      <c r="A50" s="26"/>
      <c r="B50" s="26"/>
      <c r="C50" s="26"/>
      <c r="D50" s="27"/>
      <c r="E50" s="28"/>
      <c r="F50" s="3">
        <f t="shared" si="8"/>
        <v>0</v>
      </c>
      <c r="G50" s="29" t="str">
        <f t="shared" si="9"/>
        <v xml:space="preserve"> </v>
      </c>
      <c r="H50" s="3">
        <f t="shared" si="10"/>
        <v>0</v>
      </c>
      <c r="I50" s="30">
        <f t="shared" si="11"/>
        <v>0</v>
      </c>
      <c r="J50" s="27"/>
      <c r="K50" s="20" t="str">
        <f t="shared" si="2"/>
        <v xml:space="preserve"> </v>
      </c>
      <c r="L50" s="21" t="str">
        <f t="shared" si="3"/>
        <v xml:space="preserve"> </v>
      </c>
      <c r="M50" s="21" t="str">
        <f t="shared" si="15"/>
        <v xml:space="preserve"> </v>
      </c>
      <c r="N50" s="27"/>
      <c r="O50" s="4" t="str">
        <f t="shared" si="12"/>
        <v xml:space="preserve"> </v>
      </c>
      <c r="P50" s="5" t="str" cm="1">
        <f t="array" ref="P50"/>
        <v xml:space="preserve"> </v>
      </c>
      <c r="Q50" s="5" t="str">
        <f t="shared" si="0"/>
        <v xml:space="preserve"> </v>
      </c>
      <c r="R50" s="30" t="str">
        <f t="shared" si="5"/>
        <v xml:space="preserve"> </v>
      </c>
      <c r="S50" s="30" t="str">
        <f t="shared" si="6"/>
        <v xml:space="preserve"> </v>
      </c>
      <c r="T50" s="5" t="str" cm="1">
        <f t="array" ref="T50"/>
        <v xml:space="preserve"> </v>
      </c>
      <c r="U50" s="5" t="str">
        <f t="shared" si="1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14"/>
        <v xml:space="preserve"> </v>
      </c>
      <c r="X50" t="str">
        <f t="shared" si="16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BCEE-3F42-4B71-A10D-295DB73F0C95}">
  <sheetPr>
    <tabColor theme="5" tint="0.39997558519241921"/>
    <pageSetUpPr fitToPage="1"/>
  </sheetPr>
  <dimension ref="A1:X51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9" sqref="C9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  <col min="24" max="24" width="23.85546875" bestFit="1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55</v>
      </c>
      <c r="C4" s="13" t="s">
        <v>56</v>
      </c>
      <c r="D4" s="15" t="s">
        <v>26</v>
      </c>
      <c r="E4" s="16">
        <v>4212754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22">
        <v>44926</v>
      </c>
      <c r="O4" s="23">
        <f/>
        <v>99.4</v>
      </c>
      <c r="P4" s="5">
        <v>71.16</v>
      </c>
      <c r="Q4" s="5">
        <f>IF(P4=" "," ",P4*12)</f>
        <v>853.92</v>
      </c>
      <c r="R4" s="24" t="s">
        <v>27</v>
      </c>
      <c r="S4" s="24"/>
      <c r="T4" s="5">
        <v>57.08</v>
      </c>
      <c r="U4" s="5">
        <f>IF(T4=" "," ",T4*12)</f>
        <v>684.96</v>
      </c>
      <c r="V4" s="24" t="s">
        <v>27</v>
      </c>
      <c r="W4" s="25"/>
      <c r="X4" t="str">
        <f>CONCATENATE(A4,D4)</f>
        <v>SupersededRev Req't</v>
      </c>
    </row>
    <row r="5" spans="1:24" x14ac:dyDescent="0.25">
      <c r="A5" s="26" t="s">
        <v>28</v>
      </c>
      <c r="B5" s="27" t="s">
        <v>57</v>
      </c>
      <c r="C5" s="26" t="s">
        <v>30</v>
      </c>
      <c r="D5" s="27" t="s">
        <v>31</v>
      </c>
      <c r="E5" s="28"/>
      <c r="F5" s="3">
        <f>IF(E5=0,0,(E5-LOOKUP(2,1/($X$4:$X$50="ActiveRev Req't"),$E$4:$E$50)))</f>
        <v>0</v>
      </c>
      <c r="G5" s="29" t="str">
        <f>IF(E5=0," ",(F5/LOOKUP(2,1/($X$4:$X$50="ActiveRev Req't"),$E$4:$E$50)))</f>
        <v xml:space="preserve"> </v>
      </c>
      <c r="H5" s="3">
        <f>IF(E5=0,0,E5-$E$4)</f>
        <v>0</v>
      </c>
      <c r="I5" s="30">
        <f t="shared" ref="I5:I50" si="0">IF(H5=" "," ",H5/$E$4)</f>
        <v>0</v>
      </c>
      <c r="J5" s="31"/>
      <c r="K5" s="20" t="str">
        <f>IF(J5=0," ",IF(DAY(J5)&lt;=14,TEXT(J5,"mmmm"),TEXT(EOMONTH(J5,1),"mmmm")))</f>
        <v xml:space="preserve"> </v>
      </c>
      <c r="L5" s="21" t="str">
        <f t="shared" ref="L5:L50" si="1">IF(J5=0," ",YEAR(J5))</f>
        <v xml:space="preserve"> </v>
      </c>
      <c r="M5" s="21" t="str">
        <f t="shared" ref="M5:M50" si="2">IF(J5=0," ",IF(AND(MONTH(J5)=12,K5="January"),YEAR(J5)+1,YEAR(J5)))</f>
        <v xml:space="preserve"> </v>
      </c>
      <c r="N5" s="31">
        <v>45291</v>
      </c>
      <c r="O5" s="4">
        <f>IF(B5=0," ",$O$4)</f>
        <v>99.4</v>
      </c>
      <c r="P5" s="5" t="str" cm="1">
        <f t="array" ref="P5"/>
        <v xml:space="preserve"> </v>
      </c>
      <c r="Q5" s="5" t="str">
        <f t="shared" ref="Q5:Q50" si="3">IF(P5=" "," ",P5*12)</f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 t="shared" ref="S5:S50" si="4">IFERROR(IF(B5=0," ",(P5-$P$4)/$P$4)," ")</f>
        <v xml:space="preserve"> </v>
      </c>
      <c r="T5" s="5" t="str" cm="1">
        <f t="array" ref="T5"/>
        <v xml:space="preserve"> </v>
      </c>
      <c r="U5" s="5" t="str">
        <f t="shared" ref="U5:U50" si="5">IF(T5=" "," ",T5*12)</f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 t="shared" ref="W5:W50" si="6">IFERROR(IF(B5=0," ",(T5-$T$4)/$T$4)," ")</f>
        <v xml:space="preserve"> </v>
      </c>
      <c r="X5" t="str">
        <f t="shared" ref="X5:X50" si="7">CONCATENATE(A5,D5)</f>
        <v>ActiveSurcharge</v>
      </c>
    </row>
    <row r="6" spans="1:24" x14ac:dyDescent="0.25">
      <c r="A6" s="26" t="s">
        <v>28</v>
      </c>
      <c r="B6" s="27" t="s">
        <v>58</v>
      </c>
      <c r="C6" s="26" t="s">
        <v>33</v>
      </c>
      <c r="D6" s="27" t="s">
        <v>59</v>
      </c>
      <c r="E6" s="28"/>
      <c r="F6" s="3">
        <f t="shared" ref="F6:F7" si="8">IF(E6=0,0,(E6-LOOKUP(2,1/($X$4:$X$50="ActiveRev Req't"),$E$4:$E$50)))</f>
        <v>0</v>
      </c>
      <c r="G6" s="29" t="str">
        <f t="shared" ref="G6:G50" si="9">IF(E6=0," ",(F6/LOOKUP(2,1/($X$4:$X$50="ActiveRev Req't"),$E$4:$E$50)))</f>
        <v xml:space="preserve"> </v>
      </c>
      <c r="H6" s="3">
        <f t="shared" ref="H6:H21" si="10">IF(E6=0,0,E6-$E$4)</f>
        <v>0</v>
      </c>
      <c r="I6" s="30">
        <f t="shared" si="0"/>
        <v>0</v>
      </c>
      <c r="J6" s="31"/>
      <c r="K6" s="20" t="str">
        <f t="shared" ref="K6:K50" si="11">IF(J6=0," ",IF(DAY(J6)&lt;=14,TEXT(J6,"mmmm"),TEXT(EOMONTH(J6,1),"mmmm")))</f>
        <v xml:space="preserve"> </v>
      </c>
      <c r="L6" s="21" t="str">
        <f t="shared" si="1"/>
        <v xml:space="preserve"> </v>
      </c>
      <c r="M6" s="21" t="str">
        <f t="shared" si="2"/>
        <v xml:space="preserve"> </v>
      </c>
      <c r="N6" s="31">
        <v>45015</v>
      </c>
      <c r="O6" s="4">
        <f t="shared" ref="O6:O50" si="12">IF(B6=0," ",$O$4)</f>
        <v>99.4</v>
      </c>
      <c r="P6" s="5" t="str" cm="1">
        <f t="array" ref="P6"/>
        <v xml:space="preserve"> </v>
      </c>
      <c r="Q6" s="5" t="str">
        <f t="shared" si="3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 t="shared" si="4"/>
        <v xml:space="preserve"> </v>
      </c>
      <c r="T6" s="5" t="str" cm="1">
        <f t="array" ref="T6"/>
        <v xml:space="preserve"> </v>
      </c>
      <c r="U6" s="5" t="str">
        <f t="shared" si="5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si="6"/>
        <v xml:space="preserve"> </v>
      </c>
      <c r="X6" t="str">
        <f t="shared" si="7"/>
        <v>ActiveCredit</v>
      </c>
    </row>
    <row r="7" spans="1:24" x14ac:dyDescent="0.25">
      <c r="A7" s="26" t="s">
        <v>28</v>
      </c>
      <c r="B7" s="27" t="s">
        <v>60</v>
      </c>
      <c r="C7" s="26" t="s">
        <v>61</v>
      </c>
      <c r="D7" s="27" t="s">
        <v>26</v>
      </c>
      <c r="E7" s="28">
        <v>4591904</v>
      </c>
      <c r="F7" s="3">
        <f t="shared" si="8"/>
        <v>0</v>
      </c>
      <c r="G7" s="29">
        <f t="shared" si="9"/>
        <v>0</v>
      </c>
      <c r="H7" s="3">
        <f t="shared" si="10"/>
        <v>379150</v>
      </c>
      <c r="I7" s="30">
        <f t="shared" si="0"/>
        <v>9.0000507981239819E-2</v>
      </c>
      <c r="J7" s="31">
        <v>44927</v>
      </c>
      <c r="K7" s="20" t="str">
        <f t="shared" si="11"/>
        <v>January</v>
      </c>
      <c r="L7" s="21">
        <f t="shared" si="1"/>
        <v>2023</v>
      </c>
      <c r="M7" s="21">
        <f t="shared" si="2"/>
        <v>2023</v>
      </c>
      <c r="N7" s="31"/>
      <c r="O7" s="4">
        <f t="shared" si="12"/>
        <v>99.4</v>
      </c>
      <c r="P7" s="5">
        <f/>
        <v>78.319999999999993</v>
      </c>
      <c r="Q7" s="5">
        <f t="shared" si="3"/>
        <v>939.83999999999992</v>
      </c>
      <c r="R7" s="30" cm="1">
        <f t="array" ref="R7">IFERROR(IF(B7=0," ",(P7-LOOKUP(2,1/($X$4:$X$50="ActiveRev Req't"),$P$4:$P$50))/LOOKUP(2,1/($X$4:$X$50="ActiveRev Req't"),$P$4:$P$50))," ")</f>
        <v>0</v>
      </c>
      <c r="S7" s="30">
        <f t="shared" si="4"/>
        <v>0.10061832490163009</v>
      </c>
      <c r="T7" s="5">
        <f/>
        <v>62.56</v>
      </c>
      <c r="U7" s="5">
        <f t="shared" si="5"/>
        <v>750.72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>
        <f t="shared" si="6"/>
        <v>9.6005606166783539E-2</v>
      </c>
      <c r="X7" t="str">
        <f t="shared" si="7"/>
        <v>ActiveRev Req't</v>
      </c>
    </row>
    <row r="8" spans="1:24" x14ac:dyDescent="0.25">
      <c r="A8" s="26" t="s">
        <v>28</v>
      </c>
      <c r="B8" s="27" t="s">
        <v>60</v>
      </c>
      <c r="C8" s="26" t="s">
        <v>36</v>
      </c>
      <c r="D8" s="27" t="s">
        <v>31</v>
      </c>
      <c r="E8" s="28"/>
      <c r="F8" s="3" cm="1">
        <f t="array" ref="F8">IF(E8=0,0,(E8-LOOKUP(2,1/($X$4:$X$50="ActiveRev Req't"),$E$4:$E$50)))</f>
        <v>0</v>
      </c>
      <c r="G8" s="29" t="str">
        <f t="shared" si="9"/>
        <v xml:space="preserve"> </v>
      </c>
      <c r="H8" s="3">
        <f t="shared" si="10"/>
        <v>0</v>
      </c>
      <c r="I8" s="30">
        <f t="shared" si="0"/>
        <v>0</v>
      </c>
      <c r="J8" s="31">
        <v>44927</v>
      </c>
      <c r="K8" s="20" t="str">
        <f t="shared" si="11"/>
        <v>January</v>
      </c>
      <c r="L8" s="21">
        <f t="shared" si="1"/>
        <v>2023</v>
      </c>
      <c r="M8" s="21">
        <f t="shared" si="2"/>
        <v>2023</v>
      </c>
      <c r="N8" s="27"/>
      <c r="O8" s="4">
        <f t="shared" si="12"/>
        <v>99.4</v>
      </c>
      <c r="P8" s="5" cm="1">
        <f t="array" ref="P8"/>
        <v>0</v>
      </c>
      <c r="Q8" s="5">
        <f t="shared" si="3"/>
        <v>0</v>
      </c>
      <c r="R8" s="30" cm="1">
        <f t="array" ref="R8">IFERROR(IF(B8=0," ",(P8-LOOKUP(2,1/($X$4:$X$50="ActiveRev Req't"),$P$4:$P$50))/LOOKUP(2,1/($X$4:$X$50="ActiveRev Req't"),$P$4:$P$50))," ")</f>
        <v>-1</v>
      </c>
      <c r="S8" s="30">
        <f t="shared" si="4"/>
        <v>-1</v>
      </c>
      <c r="T8" s="5" cm="1">
        <f t="array" ref="T8"/>
        <v>0</v>
      </c>
      <c r="U8" s="5">
        <f t="shared" si="5"/>
        <v>0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si="6"/>
        <v>-1</v>
      </c>
      <c r="X8" t="str">
        <f t="shared" si="7"/>
        <v>ActiveSurcharge</v>
      </c>
    </row>
    <row r="9" spans="1:24" x14ac:dyDescent="0.25">
      <c r="A9" s="26" t="s">
        <v>39</v>
      </c>
      <c r="B9" s="27" t="s">
        <v>37</v>
      </c>
      <c r="C9" s="26" t="s">
        <v>38</v>
      </c>
      <c r="D9" s="27" t="s">
        <v>31</v>
      </c>
      <c r="E9" s="28"/>
      <c r="F9" s="3" cm="1">
        <f t="array" ref="F9">IF(E9=0,0,(E9-LOOKUP(2,1/($X$4:$X$50="ActiveRev Req't"),$E$4:$E$50)))</f>
        <v>0</v>
      </c>
      <c r="G9" s="29" t="str">
        <f t="shared" si="9"/>
        <v xml:space="preserve"> </v>
      </c>
      <c r="H9" s="3">
        <f t="shared" si="10"/>
        <v>0</v>
      </c>
      <c r="I9" s="30">
        <f t="shared" si="0"/>
        <v>0</v>
      </c>
      <c r="J9" s="31">
        <v>44927</v>
      </c>
      <c r="K9" s="20" t="str">
        <f t="shared" si="11"/>
        <v>January</v>
      </c>
      <c r="L9" s="21">
        <f t="shared" si="1"/>
        <v>2023</v>
      </c>
      <c r="M9" s="21">
        <f t="shared" si="2"/>
        <v>2023</v>
      </c>
      <c r="N9" s="27"/>
      <c r="O9" s="4">
        <f t="shared" si="12"/>
        <v>99.4</v>
      </c>
      <c r="P9" s="5" cm="1">
        <f t="array" ref="P9"/>
        <v>0</v>
      </c>
      <c r="Q9" s="5">
        <f t="shared" si="3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 t="shared" si="4"/>
        <v>-1</v>
      </c>
      <c r="T9" s="5" cm="1">
        <f t="array" ref="T9"/>
        <v>0</v>
      </c>
      <c r="U9" s="5">
        <f t="shared" si="5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6"/>
        <v>-1</v>
      </c>
      <c r="X9" t="str">
        <f t="shared" si="7"/>
        <v>AnticipatedSurcharge</v>
      </c>
    </row>
    <row r="10" spans="1:24" x14ac:dyDescent="0.25">
      <c r="A10" s="26" t="s">
        <v>39</v>
      </c>
      <c r="B10" s="27" t="s">
        <v>42</v>
      </c>
      <c r="C10" s="26" t="s">
        <v>41</v>
      </c>
      <c r="D10" s="27" t="s">
        <v>26</v>
      </c>
      <c r="E10" s="28"/>
      <c r="F10" s="3">
        <f t="shared" ref="F10:F50" si="13">IF(E10=0,0,(E10-LOOKUP(2,1/($X$4:$X$50="ActiveRev Req't"),$E$4:$E$50)))</f>
        <v>0</v>
      </c>
      <c r="G10" s="29" t="str">
        <f t="shared" si="9"/>
        <v xml:space="preserve"> </v>
      </c>
      <c r="H10" s="3">
        <f t="shared" si="10"/>
        <v>0</v>
      </c>
      <c r="I10" s="30">
        <f t="shared" si="0"/>
        <v>0</v>
      </c>
      <c r="J10" s="31"/>
      <c r="K10" s="20" t="str">
        <f t="shared" si="11"/>
        <v xml:space="preserve"> </v>
      </c>
      <c r="L10" s="21" t="str">
        <f t="shared" si="1"/>
        <v xml:space="preserve"> </v>
      </c>
      <c r="M10" s="21" t="str">
        <f t="shared" si="2"/>
        <v xml:space="preserve"> </v>
      </c>
      <c r="N10" s="27"/>
      <c r="O10" s="4">
        <f t="shared" si="12"/>
        <v>99.4</v>
      </c>
      <c r="P10" s="5" t="str" cm="1">
        <f t="array" ref="P10"/>
        <v xml:space="preserve"> </v>
      </c>
      <c r="Q10" s="5" t="str">
        <f t="shared" si="3"/>
        <v xml:space="preserve"> </v>
      </c>
      <c r="R10" s="30" t="str" cm="1">
        <f t="array" ref="R10">IFERROR(IF(B10=0," ",(P10-LOOKUP(2,1/($X$4:$X$50="ActiveRev Req't"),$P$4:$P$50))/LOOKUP(2,1/($X$4:$X$50="ActiveRev Req't"),$P$4:$P$50))," ")</f>
        <v xml:space="preserve"> </v>
      </c>
      <c r="S10" s="30" t="str">
        <f t="shared" si="4"/>
        <v xml:space="preserve"> </v>
      </c>
      <c r="T10" s="5" t="str" cm="1">
        <f t="array" ref="T10"/>
        <v xml:space="preserve"> </v>
      </c>
      <c r="U10" s="5" t="str">
        <f t="shared" si="5"/>
        <v xml:space="preserve"> 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 t="str">
        <f t="shared" si="6"/>
        <v xml:space="preserve"> </v>
      </c>
      <c r="X10" t="str">
        <f t="shared" si="7"/>
        <v>AnticipatedRev Req't</v>
      </c>
    </row>
    <row r="11" spans="1:24" x14ac:dyDescent="0.25">
      <c r="A11" s="26" t="s">
        <v>39</v>
      </c>
      <c r="B11" s="27" t="s">
        <v>42</v>
      </c>
      <c r="C11" s="26" t="s">
        <v>43</v>
      </c>
      <c r="D11" s="27" t="s">
        <v>26</v>
      </c>
      <c r="E11" s="28"/>
      <c r="F11" s="3">
        <f t="shared" si="13"/>
        <v>0</v>
      </c>
      <c r="G11" s="29" t="str">
        <f t="shared" si="9"/>
        <v xml:space="preserve"> </v>
      </c>
      <c r="H11" s="3">
        <f t="shared" si="10"/>
        <v>0</v>
      </c>
      <c r="I11" s="30">
        <f t="shared" si="0"/>
        <v>0</v>
      </c>
      <c r="J11" s="31"/>
      <c r="K11" s="20" t="str">
        <f t="shared" si="11"/>
        <v xml:space="preserve"> </v>
      </c>
      <c r="L11" s="21" t="str">
        <f t="shared" si="1"/>
        <v xml:space="preserve"> </v>
      </c>
      <c r="M11" s="21" t="str">
        <f t="shared" si="2"/>
        <v xml:space="preserve"> </v>
      </c>
      <c r="N11" s="27"/>
      <c r="O11" s="4">
        <f t="shared" si="12"/>
        <v>99.4</v>
      </c>
      <c r="P11" s="5" t="str" cm="1">
        <f t="array" ref="P11"/>
        <v xml:space="preserve"> </v>
      </c>
      <c r="Q11" s="5" t="str">
        <f t="shared" si="3"/>
        <v xml:space="preserve"> </v>
      </c>
      <c r="R11" s="30" t="str" cm="1">
        <f t="array" ref="R11">IFERROR(IF(B11=0," ",(P11-LOOKUP(2,1/($X$4:$X$50="ActiveRev Req't"),$P$4:$P$50))/LOOKUP(2,1/($X$4:$X$50="ActiveRev Req't"),$P$4:$P$50))," ")</f>
        <v xml:space="preserve"> </v>
      </c>
      <c r="S11" s="30" t="str">
        <f t="shared" si="4"/>
        <v xml:space="preserve"> </v>
      </c>
      <c r="T11" s="5" t="str" cm="1">
        <f t="array" ref="T11"/>
        <v xml:space="preserve"> </v>
      </c>
      <c r="U11" s="5" t="str">
        <f t="shared" si="5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6"/>
        <v xml:space="preserve"> </v>
      </c>
      <c r="X11" t="str">
        <f t="shared" si="7"/>
        <v>AnticipatedRev Req't</v>
      </c>
    </row>
    <row r="12" spans="1:24" x14ac:dyDescent="0.25">
      <c r="A12" s="26" t="s">
        <v>46</v>
      </c>
      <c r="B12" s="27" t="s">
        <v>47</v>
      </c>
      <c r="C12" s="26" t="s">
        <v>48</v>
      </c>
      <c r="D12" s="27" t="s">
        <v>26</v>
      </c>
      <c r="E12" s="28">
        <v>6244802</v>
      </c>
      <c r="F12" s="3">
        <f t="shared" si="13"/>
        <v>1652898</v>
      </c>
      <c r="G12" s="29">
        <f t="shared" si="9"/>
        <v>0.35995918033129615</v>
      </c>
      <c r="H12" s="3">
        <f t="shared" si="10"/>
        <v>2032048</v>
      </c>
      <c r="I12" s="30">
        <f t="shared" si="0"/>
        <v>0.4823561973948633</v>
      </c>
      <c r="J12" s="31">
        <v>45292</v>
      </c>
      <c r="K12" s="20" t="str">
        <f t="shared" si="11"/>
        <v>January</v>
      </c>
      <c r="L12" s="21">
        <f t="shared" si="1"/>
        <v>2024</v>
      </c>
      <c r="M12" s="21">
        <f t="shared" si="2"/>
        <v>2024</v>
      </c>
      <c r="N12" s="27"/>
      <c r="O12" s="4">
        <f t="shared" si="12"/>
        <v>99.4</v>
      </c>
      <c r="P12" s="5" cm="1">
        <f t="array" ref="P12"/>
        <v>85.94</v>
      </c>
      <c r="Q12" s="5">
        <f t="shared" si="3"/>
        <v>1031.28</v>
      </c>
      <c r="R12" s="30" cm="1">
        <f t="array" ref="R12">IFERROR(IF(B12=0," ",(P12-LOOKUP(2,1/($X$4:$X$50="ActiveRev Req't"),$P$4:$P$50))/LOOKUP(2,1/($X$4:$X$50="ActiveRev Req't"),$P$4:$P$50))," ")</f>
        <v>9.7293156281920395E-2</v>
      </c>
      <c r="S12" s="30">
        <f t="shared" si="4"/>
        <v>0.20770095559302981</v>
      </c>
      <c r="T12" s="5" cm="1">
        <f t="array" ref="T12"/>
        <v>64.19</v>
      </c>
      <c r="U12" s="5">
        <f t="shared" si="5"/>
        <v>770.28</v>
      </c>
      <c r="V12" s="30" cm="1">
        <f t="array" ref="V12">IFERROR(IF(F12=0," ",(T12-LOOKUP(2,1/($X$4:$X$50="ActiveRev Req't"),$T$4:$T$50))/LOOKUP(2,1/($X$4:$X$50="ActiveRev Req't"),$T$4:$T$50))," ")</f>
        <v>2.6054987212276143E-2</v>
      </c>
      <c r="W12" s="30">
        <f t="shared" si="6"/>
        <v>0.12456201822004204</v>
      </c>
      <c r="X12" t="str">
        <f t="shared" si="7"/>
        <v>Pending - FiledRev Req't</v>
      </c>
    </row>
    <row r="13" spans="1:24" x14ac:dyDescent="0.25">
      <c r="A13" s="26" t="s">
        <v>39</v>
      </c>
      <c r="B13" s="27" t="s">
        <v>42</v>
      </c>
      <c r="C13" s="26" t="s">
        <v>49</v>
      </c>
      <c r="D13" s="27" t="s">
        <v>31</v>
      </c>
      <c r="E13" s="28"/>
      <c r="F13" s="3">
        <f t="shared" si="13"/>
        <v>0</v>
      </c>
      <c r="G13" s="29" t="str">
        <f t="shared" si="9"/>
        <v xml:space="preserve"> </v>
      </c>
      <c r="H13" s="3">
        <f t="shared" si="10"/>
        <v>0</v>
      </c>
      <c r="I13" s="30">
        <f t="shared" si="0"/>
        <v>0</v>
      </c>
      <c r="J13" s="31"/>
      <c r="K13" s="20" t="str">
        <f t="shared" si="11"/>
        <v xml:space="preserve"> </v>
      </c>
      <c r="L13" s="21" t="str">
        <f t="shared" si="1"/>
        <v xml:space="preserve"> </v>
      </c>
      <c r="M13" s="21" t="str">
        <f t="shared" si="2"/>
        <v xml:space="preserve"> </v>
      </c>
      <c r="N13" s="27"/>
      <c r="O13" s="4">
        <f t="shared" si="12"/>
        <v>99.4</v>
      </c>
      <c r="P13" s="5" t="str" cm="1">
        <f t="array" ref="P13"/>
        <v xml:space="preserve"> </v>
      </c>
      <c r="Q13" s="5" t="str">
        <f t="shared" si="3"/>
        <v xml:space="preserve"> </v>
      </c>
      <c r="R13" s="30" t="str" cm="1">
        <f t="array" ref="R13">IFERROR(IF(B13=0," ",(P13-LOOKUP(2,1/($X$4:$X$50="ActiveRev Req't"),$P$4:$P$50))/LOOKUP(2,1/($X$4:$X$50="ActiveRev Req't"),$P$4:$P$50))," ")</f>
        <v xml:space="preserve"> </v>
      </c>
      <c r="S13" s="30" t="str">
        <f t="shared" si="4"/>
        <v xml:space="preserve"> </v>
      </c>
      <c r="T13" s="5" t="str" cm="1">
        <f t="array" ref="T13"/>
        <v xml:space="preserve"> </v>
      </c>
      <c r="U13" s="5" t="str">
        <f t="shared" si="5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6"/>
        <v xml:space="preserve"> </v>
      </c>
      <c r="X13" t="str">
        <f t="shared" si="7"/>
        <v>AnticipatedSurcharge</v>
      </c>
    </row>
    <row r="14" spans="1:24" x14ac:dyDescent="0.25">
      <c r="A14" s="26" t="s">
        <v>39</v>
      </c>
      <c r="B14" s="27" t="s">
        <v>42</v>
      </c>
      <c r="C14" s="26" t="s">
        <v>50</v>
      </c>
      <c r="D14" s="27" t="s">
        <v>31</v>
      </c>
      <c r="E14" s="28"/>
      <c r="F14" s="3">
        <f t="shared" si="13"/>
        <v>0</v>
      </c>
      <c r="G14" s="29" t="str">
        <f t="shared" si="9"/>
        <v xml:space="preserve"> </v>
      </c>
      <c r="H14" s="3">
        <f t="shared" si="10"/>
        <v>0</v>
      </c>
      <c r="I14" s="30">
        <f t="shared" si="0"/>
        <v>0</v>
      </c>
      <c r="J14" s="31"/>
      <c r="K14" s="20" t="str">
        <f t="shared" si="11"/>
        <v xml:space="preserve"> </v>
      </c>
      <c r="L14" s="21" t="str">
        <f t="shared" si="1"/>
        <v xml:space="preserve"> </v>
      </c>
      <c r="M14" s="21" t="str">
        <f t="shared" si="2"/>
        <v xml:space="preserve"> </v>
      </c>
      <c r="N14" s="27"/>
      <c r="O14" s="4">
        <f t="shared" si="12"/>
        <v>99.4</v>
      </c>
      <c r="P14" s="5" t="str" cm="1">
        <f t="array" ref="P14"/>
        <v xml:space="preserve"> </v>
      </c>
      <c r="Q14" s="5" t="str">
        <f t="shared" si="3"/>
        <v xml:space="preserve"> </v>
      </c>
      <c r="R14" s="30" t="str" cm="1">
        <f t="array" ref="R14">IFERROR(IF(B14=0," ",(P14-LOOKUP(2,1/($X$4:$X$50="ActiveRev Req't"),$P$4:$P$50))/LOOKUP(2,1/($X$4:$X$50="ActiveRev Req't"),$P$4:$P$50))," ")</f>
        <v xml:space="preserve"> </v>
      </c>
      <c r="S14" s="30" t="str">
        <f t="shared" si="4"/>
        <v xml:space="preserve"> </v>
      </c>
      <c r="T14" s="5" t="str" cm="1">
        <f t="array" ref="T14"/>
        <v xml:space="preserve"> </v>
      </c>
      <c r="U14" s="5" t="str">
        <f t="shared" si="5"/>
        <v xml:space="preserve"> </v>
      </c>
      <c r="V14" s="30" t="str" cm="1">
        <f t="array" ref="V14">IFERROR(IF(F14=0," ",(T14-LOOKUP(2,1/($X$4:$X$50="ActiveRev Req't"),$T$4:$T$50))/LOOKUP(2,1/($X$4:$X$50="ActiveRev Req't"),$T$4:$T$50))," ")</f>
        <v xml:space="preserve"> </v>
      </c>
      <c r="W14" s="30" t="str">
        <f t="shared" si="6"/>
        <v xml:space="preserve"> </v>
      </c>
      <c r="X14" t="str">
        <f t="shared" si="7"/>
        <v>AnticipatedSurcharge</v>
      </c>
    </row>
    <row r="15" spans="1:24" x14ac:dyDescent="0.25">
      <c r="A15" s="26" t="s">
        <v>46</v>
      </c>
      <c r="B15" s="27" t="s">
        <v>47</v>
      </c>
      <c r="C15" s="26" t="s">
        <v>62</v>
      </c>
      <c r="D15" s="27" t="s">
        <v>26</v>
      </c>
      <c r="E15" s="28">
        <v>6806988</v>
      </c>
      <c r="F15" s="3">
        <f t="shared" si="13"/>
        <v>2215084</v>
      </c>
      <c r="G15" s="29">
        <f t="shared" si="9"/>
        <v>0.4823890046481808</v>
      </c>
      <c r="H15" s="3">
        <f t="shared" si="10"/>
        <v>2594234</v>
      </c>
      <c r="I15" s="30">
        <f t="shared" si="0"/>
        <v>0.61580476809232154</v>
      </c>
      <c r="J15" s="31">
        <v>45658</v>
      </c>
      <c r="K15" s="20" t="str">
        <f t="shared" si="11"/>
        <v>January</v>
      </c>
      <c r="L15" s="21">
        <f t="shared" si="1"/>
        <v>2025</v>
      </c>
      <c r="M15" s="21">
        <f t="shared" si="2"/>
        <v>2025</v>
      </c>
      <c r="N15" s="27"/>
      <c r="O15" s="4">
        <f t="shared" si="12"/>
        <v>99.4</v>
      </c>
      <c r="P15" s="5" cm="1">
        <f t="array" ref="P15"/>
        <v>91.12</v>
      </c>
      <c r="Q15" s="5">
        <f t="shared" si="3"/>
        <v>1093.44</v>
      </c>
      <c r="R15" s="30" cm="1">
        <f t="array" ref="R15">IFERROR(IF(B15=0," ",(P15-LOOKUP(2,1/($X$4:$X$50="ActiveRev Req't"),$P$4:$P$50))/LOOKUP(2,1/($X$4:$X$50="ActiveRev Req't"),$P$4:$P$50))," ")</f>
        <v>0.16343207354443326</v>
      </c>
      <c r="S15" s="30">
        <f t="shared" si="4"/>
        <v>0.28049465992130423</v>
      </c>
      <c r="T15" s="5" cm="1">
        <f t="array" ref="T15"/>
        <v>68.08</v>
      </c>
      <c r="U15" s="5">
        <f t="shared" si="5"/>
        <v>816.96</v>
      </c>
      <c r="V15" s="30" cm="1">
        <f t="array" ref="V15">IFERROR(IF(F15=0," ",(T15-LOOKUP(2,1/($X$4:$X$50="ActiveRev Req't"),$T$4:$T$50))/LOOKUP(2,1/($X$4:$X$50="ActiveRev Req't"),$T$4:$T$50))," ")</f>
        <v>8.8235294117646995E-2</v>
      </c>
      <c r="W15" s="30">
        <f t="shared" si="6"/>
        <v>0.19271198318149965</v>
      </c>
      <c r="X15" t="str">
        <f t="shared" si="7"/>
        <v>Pending - FiledRev Req't</v>
      </c>
    </row>
    <row r="16" spans="1:24" x14ac:dyDescent="0.25">
      <c r="A16" s="26" t="s">
        <v>39</v>
      </c>
      <c r="B16" s="27" t="s">
        <v>42</v>
      </c>
      <c r="C16" s="26" t="s">
        <v>36</v>
      </c>
      <c r="D16" s="27" t="s">
        <v>31</v>
      </c>
      <c r="E16" s="28"/>
      <c r="F16" s="3">
        <f t="shared" si="13"/>
        <v>0</v>
      </c>
      <c r="G16" s="29" t="str">
        <f t="shared" si="9"/>
        <v xml:space="preserve"> </v>
      </c>
      <c r="H16" s="3">
        <f t="shared" si="10"/>
        <v>0</v>
      </c>
      <c r="I16" s="30">
        <f t="shared" si="0"/>
        <v>0</v>
      </c>
      <c r="J16" s="31"/>
      <c r="K16" s="20" t="str">
        <f t="shared" si="11"/>
        <v xml:space="preserve"> </v>
      </c>
      <c r="L16" s="21" t="str">
        <f t="shared" si="1"/>
        <v xml:space="preserve"> </v>
      </c>
      <c r="M16" s="21" t="str">
        <f t="shared" si="2"/>
        <v xml:space="preserve"> </v>
      </c>
      <c r="N16" s="27"/>
      <c r="O16" s="4">
        <f t="shared" si="12"/>
        <v>99.4</v>
      </c>
      <c r="P16" s="5" t="str" cm="1">
        <f t="array" ref="P16"/>
        <v xml:space="preserve"> </v>
      </c>
      <c r="Q16" s="5" t="str">
        <f t="shared" si="3"/>
        <v xml:space="preserve"> </v>
      </c>
      <c r="R16" s="30" t="str" cm="1">
        <f t="array" ref="R16">IFERROR(IF(B16=0," ",(P16-LOOKUP(2,1/($X$4:$X$50="ActiveRev Req't"),$P$4:$P$50))/LOOKUP(2,1/($X$4:$X$50="ActiveRev Req't"),$P$4:$P$50))," ")</f>
        <v xml:space="preserve"> </v>
      </c>
      <c r="S16" s="30" t="str">
        <f t="shared" si="4"/>
        <v xml:space="preserve"> </v>
      </c>
      <c r="T16" s="5" t="str" cm="1">
        <f t="array" ref="T16"/>
        <v xml:space="preserve"> </v>
      </c>
      <c r="U16" s="5" t="str">
        <f t="shared" si="5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6"/>
        <v xml:space="preserve"> </v>
      </c>
      <c r="X16" t="str">
        <f t="shared" si="7"/>
        <v>AnticipatedSurcharge</v>
      </c>
    </row>
    <row r="17" spans="1:24" x14ac:dyDescent="0.25">
      <c r="A17" s="26" t="s">
        <v>46</v>
      </c>
      <c r="B17" s="27" t="s">
        <v>47</v>
      </c>
      <c r="C17" s="26" t="s">
        <v>63</v>
      </c>
      <c r="D17" s="27" t="s">
        <v>26</v>
      </c>
      <c r="E17" s="28">
        <v>7339091.6648342172</v>
      </c>
      <c r="F17" s="3">
        <f t="shared" si="13"/>
        <v>2747187.6648342172</v>
      </c>
      <c r="G17" s="29">
        <f t="shared" si="9"/>
        <v>0.59826766082962912</v>
      </c>
      <c r="H17" s="3">
        <f t="shared" si="10"/>
        <v>3126337.6648342172</v>
      </c>
      <c r="I17" s="30">
        <f t="shared" si="0"/>
        <v>0.74211256219428368</v>
      </c>
      <c r="J17" s="31">
        <v>46023</v>
      </c>
      <c r="K17" s="20" t="str">
        <f t="shared" si="11"/>
        <v>January</v>
      </c>
      <c r="L17" s="21">
        <f t="shared" si="1"/>
        <v>2026</v>
      </c>
      <c r="M17" s="21">
        <f t="shared" si="2"/>
        <v>2026</v>
      </c>
      <c r="N17" s="27"/>
      <c r="O17" s="4">
        <f t="shared" si="12"/>
        <v>99.4</v>
      </c>
      <c r="P17" s="5" cm="1">
        <f t="array" ref="P17"/>
        <v>95.42</v>
      </c>
      <c r="Q17" s="5">
        <f t="shared" si="3"/>
        <v>1145.04</v>
      </c>
      <c r="R17" s="30" cm="1">
        <f t="array" ref="R17">IFERROR(IF(B17=0," ",(P17-LOOKUP(2,1/($X$4:$X$50="ActiveRev Req't"),$P$4:$P$50))/LOOKUP(2,1/($X$4:$X$50="ActiveRev Req't"),$P$4:$P$50))," ")</f>
        <v>0.21833503575076621</v>
      </c>
      <c r="S17" s="30">
        <f t="shared" si="4"/>
        <v>0.3409218662169759</v>
      </c>
      <c r="T17" s="5" cm="1">
        <f t="array" ref="T17"/>
        <v>71.290000000000006</v>
      </c>
      <c r="U17" s="5">
        <f t="shared" si="5"/>
        <v>855.48</v>
      </c>
      <c r="V17" s="30" cm="1">
        <f t="array" ref="V17">IFERROR(IF(F17=0," ",(T17-LOOKUP(2,1/($X$4:$X$50="ActiveRev Req't"),$T$4:$T$50))/LOOKUP(2,1/($X$4:$X$50="ActiveRev Req't"),$T$4:$T$50))," ")</f>
        <v>0.13954603580562666</v>
      </c>
      <c r="W17" s="30">
        <f t="shared" si="6"/>
        <v>0.24894884372810105</v>
      </c>
      <c r="X17" t="str">
        <f t="shared" si="7"/>
        <v>Pending - FiledRev Req't</v>
      </c>
    </row>
    <row r="18" spans="1:24" x14ac:dyDescent="0.25">
      <c r="A18" s="26" t="s">
        <v>39</v>
      </c>
      <c r="B18" s="27" t="s">
        <v>42</v>
      </c>
      <c r="C18" s="26" t="s">
        <v>36</v>
      </c>
      <c r="D18" s="27" t="s">
        <v>31</v>
      </c>
      <c r="E18" s="28"/>
      <c r="F18" s="3">
        <f t="shared" si="13"/>
        <v>0</v>
      </c>
      <c r="G18" s="29" t="str">
        <f t="shared" si="9"/>
        <v xml:space="preserve"> </v>
      </c>
      <c r="H18" s="3">
        <f t="shared" si="10"/>
        <v>0</v>
      </c>
      <c r="I18" s="30">
        <f t="shared" si="0"/>
        <v>0</v>
      </c>
      <c r="J18" s="31"/>
      <c r="K18" s="20" t="str">
        <f t="shared" si="11"/>
        <v xml:space="preserve"> </v>
      </c>
      <c r="L18" s="21" t="str">
        <f t="shared" si="1"/>
        <v xml:space="preserve"> </v>
      </c>
      <c r="M18" s="21" t="str">
        <f t="shared" si="2"/>
        <v xml:space="preserve"> </v>
      </c>
      <c r="N18" s="27"/>
      <c r="O18" s="4">
        <f t="shared" si="12"/>
        <v>99.4</v>
      </c>
      <c r="P18" s="5" t="str" cm="1">
        <f t="array" ref="P18"/>
        <v xml:space="preserve"> </v>
      </c>
      <c r="Q18" s="5" t="str">
        <f t="shared" si="3"/>
        <v xml:space="preserve"> </v>
      </c>
      <c r="R18" s="30" t="str" cm="1">
        <f t="array" ref="R18">IFERROR(IF(B18=0," ",(P18-LOOKUP(2,1/($X$4:$X$50="ActiveRev Req't"),$P$4:$P$50))/LOOKUP(2,1/($X$4:$X$50="ActiveRev Req't"),$P$4:$P$50))," ")</f>
        <v xml:space="preserve"> </v>
      </c>
      <c r="S18" s="30" t="str">
        <f t="shared" si="4"/>
        <v xml:space="preserve"> </v>
      </c>
      <c r="T18" s="5" t="str" cm="1">
        <f t="array" ref="T18"/>
        <v xml:space="preserve"> </v>
      </c>
      <c r="U18" s="5" t="str">
        <f t="shared" si="5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6"/>
        <v xml:space="preserve"> </v>
      </c>
      <c r="X18" t="str">
        <f t="shared" si="7"/>
        <v>AnticipatedSurcharge</v>
      </c>
    </row>
    <row r="19" spans="1:24" x14ac:dyDescent="0.25">
      <c r="A19" s="26"/>
      <c r="B19" s="27"/>
      <c r="C19" s="26"/>
      <c r="D19" s="27"/>
      <c r="E19" s="28"/>
      <c r="F19" s="3">
        <f t="shared" si="13"/>
        <v>0</v>
      </c>
      <c r="G19" s="29" t="str">
        <f t="shared" si="9"/>
        <v xml:space="preserve"> </v>
      </c>
      <c r="H19" s="3">
        <f t="shared" si="10"/>
        <v>0</v>
      </c>
      <c r="I19" s="30">
        <f t="shared" si="0"/>
        <v>0</v>
      </c>
      <c r="J19" s="31"/>
      <c r="K19" s="20" t="str">
        <f t="shared" si="11"/>
        <v xml:space="preserve"> </v>
      </c>
      <c r="L19" s="21" t="str">
        <f t="shared" si="1"/>
        <v xml:space="preserve"> </v>
      </c>
      <c r="M19" s="21" t="str">
        <f t="shared" si="2"/>
        <v xml:space="preserve"> </v>
      </c>
      <c r="N19" s="27"/>
      <c r="O19" s="4" t="str">
        <f t="shared" si="12"/>
        <v xml:space="preserve"> </v>
      </c>
      <c r="P19" s="5" t="str" cm="1">
        <f t="array" ref="P19"/>
        <v xml:space="preserve"> </v>
      </c>
      <c r="Q19" s="5" t="str">
        <f t="shared" si="3"/>
        <v xml:space="preserve"> </v>
      </c>
      <c r="R19" s="30" t="str" cm="1">
        <f t="array" ref="R19">IFERROR(IF(B19=0," ",(P19-LOOKUP(2,1/($X$4:$X$50="ActiveRev Req't"),$P$4:$P$50))/LOOKUP(2,1/($X$4:$X$50="ActiveRev Req't"),$P$4:$P$50))," ")</f>
        <v xml:space="preserve"> </v>
      </c>
      <c r="S19" s="30" t="str">
        <f t="shared" si="4"/>
        <v xml:space="preserve"> </v>
      </c>
      <c r="T19" s="5" t="str" cm="1">
        <f t="array" ref="T19"/>
        <v xml:space="preserve"> </v>
      </c>
      <c r="U19" s="5" t="str">
        <f t="shared" si="5"/>
        <v xml:space="preserve"> </v>
      </c>
      <c r="V19" s="30" t="str" cm="1">
        <f t="array" ref="V19">IFERROR(IF(F19=0," ",(T19-LOOKUP(2,1/($X$4:$X$50="ActiveRev Req't"),$T$4:$T$50))/LOOKUP(2,1/($X$4:$X$50="ActiveRev Req't"),$T$4:$T$50))," ")</f>
        <v xml:space="preserve"> </v>
      </c>
      <c r="W19" s="30" t="str">
        <f t="shared" si="6"/>
        <v xml:space="preserve"> </v>
      </c>
      <c r="X19" t="str">
        <f t="shared" si="7"/>
        <v/>
      </c>
    </row>
    <row r="20" spans="1:24" x14ac:dyDescent="0.25">
      <c r="A20" s="26"/>
      <c r="B20" s="27"/>
      <c r="C20" s="26"/>
      <c r="D20" s="27"/>
      <c r="E20" s="28"/>
      <c r="F20" s="3">
        <f t="shared" si="13"/>
        <v>0</v>
      </c>
      <c r="G20" s="29" t="str">
        <f t="shared" si="9"/>
        <v xml:space="preserve"> </v>
      </c>
      <c r="H20" s="3">
        <f t="shared" si="10"/>
        <v>0</v>
      </c>
      <c r="I20" s="30">
        <f t="shared" si="0"/>
        <v>0</v>
      </c>
      <c r="J20" s="31"/>
      <c r="K20" s="20" t="str">
        <f t="shared" si="11"/>
        <v xml:space="preserve"> </v>
      </c>
      <c r="L20" s="21" t="str">
        <f t="shared" si="1"/>
        <v xml:space="preserve"> </v>
      </c>
      <c r="M20" s="21" t="str">
        <f t="shared" si="2"/>
        <v xml:space="preserve"> </v>
      </c>
      <c r="N20" s="27"/>
      <c r="O20" s="4" t="str">
        <f t="shared" si="12"/>
        <v xml:space="preserve"> </v>
      </c>
      <c r="P20" s="5" t="str" cm="1">
        <f t="array" ref="P20"/>
        <v xml:space="preserve"> </v>
      </c>
      <c r="Q20" s="5" t="str">
        <f t="shared" si="3"/>
        <v xml:space="preserve"> </v>
      </c>
      <c r="R20" s="30" t="str" cm="1">
        <f t="array" ref="R20">IFERROR(IF(B20=0," ",(P20-LOOKUP(2,1/($X$4:$X$50="ActiveRev Req't"),$P$4:$P$50))/LOOKUP(2,1/($X$4:$X$50="ActiveRev Req't"),$P$4:$P$50))," ")</f>
        <v xml:space="preserve"> </v>
      </c>
      <c r="S20" s="30" t="str">
        <f t="shared" si="4"/>
        <v xml:space="preserve"> </v>
      </c>
      <c r="T20" s="5" t="str" cm="1">
        <f t="array" ref="T20"/>
        <v xml:space="preserve"> </v>
      </c>
      <c r="U20" s="5" t="str">
        <f t="shared" si="5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6"/>
        <v xml:space="preserve"> </v>
      </c>
      <c r="X20" t="str">
        <f t="shared" si="7"/>
        <v/>
      </c>
    </row>
    <row r="21" spans="1:24" x14ac:dyDescent="0.25">
      <c r="A21" s="26"/>
      <c r="B21" s="27"/>
      <c r="C21" s="26"/>
      <c r="D21" s="27"/>
      <c r="E21" s="28"/>
      <c r="F21" s="3">
        <f t="shared" si="13"/>
        <v>0</v>
      </c>
      <c r="G21" s="29" t="str">
        <f t="shared" si="9"/>
        <v xml:space="preserve"> </v>
      </c>
      <c r="H21" s="3">
        <f t="shared" si="10"/>
        <v>0</v>
      </c>
      <c r="I21" s="30">
        <f t="shared" si="0"/>
        <v>0</v>
      </c>
      <c r="J21" s="31"/>
      <c r="K21" s="20" t="str">
        <f t="shared" si="11"/>
        <v xml:space="preserve"> </v>
      </c>
      <c r="L21" s="21" t="str">
        <f t="shared" si="1"/>
        <v xml:space="preserve"> </v>
      </c>
      <c r="M21" s="21" t="str">
        <f t="shared" si="2"/>
        <v xml:space="preserve"> </v>
      </c>
      <c r="N21" s="27"/>
      <c r="O21" s="4" t="str">
        <f t="shared" si="12"/>
        <v xml:space="preserve"> </v>
      </c>
      <c r="P21" s="5" t="str" cm="1">
        <f t="array" ref="P21"/>
        <v xml:space="preserve"> </v>
      </c>
      <c r="Q21" s="5" t="str">
        <f t="shared" si="3"/>
        <v xml:space="preserve"> </v>
      </c>
      <c r="R21" s="30" t="str" cm="1">
        <f t="array" ref="R21">IFERROR(IF(B21=0," ",(P21-LOOKUP(2,1/($X$4:$X$50="ActiveRev Req't"),$P$4:$P$50))/LOOKUP(2,1/($X$4:$X$50="ActiveRev Req't"),$P$4:$P$50))," ")</f>
        <v xml:space="preserve"> </v>
      </c>
      <c r="S21" s="30" t="str">
        <f t="shared" si="4"/>
        <v xml:space="preserve"> </v>
      </c>
      <c r="T21" s="5" t="str" cm="1">
        <f t="array" ref="T21"/>
        <v xml:space="preserve"> </v>
      </c>
      <c r="U21" s="5" t="str">
        <f t="shared" si="5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6"/>
        <v xml:space="preserve"> </v>
      </c>
      <c r="X21" t="str">
        <f t="shared" si="7"/>
        <v/>
      </c>
    </row>
    <row r="22" spans="1:24" x14ac:dyDescent="0.25">
      <c r="A22" s="26"/>
      <c r="B22" s="27"/>
      <c r="C22" s="26"/>
      <c r="D22" s="27"/>
      <c r="E22" s="28"/>
      <c r="F22" s="3">
        <f t="shared" si="13"/>
        <v>0</v>
      </c>
      <c r="G22" s="29" t="str">
        <f t="shared" si="9"/>
        <v xml:space="preserve"> </v>
      </c>
      <c r="H22" s="3">
        <f>IF(E22=0,0,E22-$E$4)</f>
        <v>0</v>
      </c>
      <c r="I22" s="30">
        <f t="shared" si="0"/>
        <v>0</v>
      </c>
      <c r="J22" s="31"/>
      <c r="K22" s="20" t="str">
        <f t="shared" si="11"/>
        <v xml:space="preserve"> </v>
      </c>
      <c r="L22" s="21" t="str">
        <f t="shared" si="1"/>
        <v xml:space="preserve"> </v>
      </c>
      <c r="M22" s="21" t="str">
        <f t="shared" si="2"/>
        <v xml:space="preserve"> </v>
      </c>
      <c r="N22" s="27"/>
      <c r="O22" s="4" t="str">
        <f t="shared" si="12"/>
        <v xml:space="preserve"> </v>
      </c>
      <c r="P22" s="5" t="str" cm="1">
        <f t="array" ref="P22"/>
        <v xml:space="preserve"> </v>
      </c>
      <c r="Q22" s="5" t="str">
        <f t="shared" si="3"/>
        <v xml:space="preserve"> </v>
      </c>
      <c r="R22" s="30" t="str" cm="1">
        <f t="array" ref="R22">IFERROR(IF(B22=0," ",(P22-LOOKUP(2,1/($X$4:$X$50="ActiveRev Req't"),$P$4:$P$50))/LOOKUP(2,1/($X$4:$X$50="ActiveRev Req't"),$P$4:$P$50))," ")</f>
        <v xml:space="preserve"> </v>
      </c>
      <c r="S22" s="30" t="str">
        <f t="shared" si="4"/>
        <v xml:space="preserve"> </v>
      </c>
      <c r="T22" s="5" t="str" cm="1">
        <f t="array" ref="T22"/>
        <v xml:space="preserve"> </v>
      </c>
      <c r="U22" s="5" t="str">
        <f t="shared" si="5"/>
        <v xml:space="preserve"> </v>
      </c>
      <c r="V22" s="30" t="str" cm="1">
        <f t="array" ref="V22">IFERROR(IF(F22=0," ",(T22-LOOKUP(2,1/($X$4:$X$50="ActiveRev Req't"),$T$4:$T$50))/LOOKUP(2,1/($X$4:$X$50="ActiveRev Req't"),$T$4:$T$50))," ")</f>
        <v xml:space="preserve"> </v>
      </c>
      <c r="W22" s="30" t="str">
        <f t="shared" si="6"/>
        <v xml:space="preserve"> </v>
      </c>
      <c r="X22" t="str">
        <f t="shared" si="7"/>
        <v/>
      </c>
    </row>
    <row r="23" spans="1:24" x14ac:dyDescent="0.25">
      <c r="A23" s="26"/>
      <c r="B23" s="27"/>
      <c r="C23" s="26"/>
      <c r="D23" s="27"/>
      <c r="E23" s="28"/>
      <c r="F23" s="3">
        <f t="shared" si="13"/>
        <v>0</v>
      </c>
      <c r="G23" s="29" t="str">
        <f t="shared" si="9"/>
        <v xml:space="preserve"> </v>
      </c>
      <c r="H23" s="3">
        <f>IF(E23=0,0,E23-$E$4)</f>
        <v>0</v>
      </c>
      <c r="I23" s="30">
        <f t="shared" si="0"/>
        <v>0</v>
      </c>
      <c r="J23" s="31"/>
      <c r="K23" s="20" t="str">
        <f t="shared" si="11"/>
        <v xml:space="preserve"> </v>
      </c>
      <c r="L23" s="21" t="str">
        <f t="shared" si="1"/>
        <v xml:space="preserve"> </v>
      </c>
      <c r="M23" s="21" t="str">
        <f t="shared" si="2"/>
        <v xml:space="preserve"> </v>
      </c>
      <c r="N23" s="27"/>
      <c r="O23" s="4" t="str">
        <f t="shared" si="12"/>
        <v xml:space="preserve"> </v>
      </c>
      <c r="P23" s="5" t="str" cm="1">
        <f t="array" ref="P23"/>
        <v xml:space="preserve"> </v>
      </c>
      <c r="Q23" s="5" t="str">
        <f t="shared" si="3"/>
        <v xml:space="preserve"> </v>
      </c>
      <c r="R23" s="30" t="str" cm="1">
        <f t="array" ref="R23">IFERROR(IF(B23=0," ",(P23-LOOKUP(2,1/($X$4:$X$50="ActiveRev Req't"),$P$4:$P$50))/LOOKUP(2,1/($X$4:$X$50="ActiveRev Req't"),$P$4:$P$50))," ")</f>
        <v xml:space="preserve"> </v>
      </c>
      <c r="S23" s="30" t="str">
        <f t="shared" si="4"/>
        <v xml:space="preserve"> </v>
      </c>
      <c r="T23" s="5" t="str" cm="1">
        <f t="array" ref="T23"/>
        <v xml:space="preserve"> </v>
      </c>
      <c r="U23" s="5" t="str">
        <f t="shared" si="5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6"/>
        <v xml:space="preserve"> </v>
      </c>
      <c r="X23" t="str">
        <f t="shared" si="7"/>
        <v/>
      </c>
    </row>
    <row r="24" spans="1:24" x14ac:dyDescent="0.25">
      <c r="A24" s="26"/>
      <c r="B24" s="26"/>
      <c r="C24" s="26"/>
      <c r="D24" s="27"/>
      <c r="E24" s="28"/>
      <c r="F24" s="3">
        <f t="shared" si="13"/>
        <v>0</v>
      </c>
      <c r="G24" s="29" t="str">
        <f t="shared" si="9"/>
        <v xml:space="preserve"> </v>
      </c>
      <c r="H24" s="3">
        <f>IF(E24=0,0,E24-$E$4)</f>
        <v>0</v>
      </c>
      <c r="I24" s="30">
        <f t="shared" si="0"/>
        <v>0</v>
      </c>
      <c r="J24" s="31"/>
      <c r="K24" s="20" t="str">
        <f t="shared" si="11"/>
        <v xml:space="preserve"> </v>
      </c>
      <c r="L24" s="21" t="str">
        <f t="shared" si="1"/>
        <v xml:space="preserve"> </v>
      </c>
      <c r="M24" s="21" t="str">
        <f t="shared" si="2"/>
        <v xml:space="preserve"> </v>
      </c>
      <c r="N24" s="27"/>
      <c r="O24" s="4" t="str">
        <f t="shared" si="12"/>
        <v xml:space="preserve"> </v>
      </c>
      <c r="P24" s="5" t="str" cm="1">
        <f t="array" ref="P24"/>
        <v xml:space="preserve"> </v>
      </c>
      <c r="Q24" s="5" t="str">
        <f t="shared" si="3"/>
        <v xml:space="preserve"> </v>
      </c>
      <c r="R24" s="30" t="str" cm="1">
        <f t="array" ref="R24">IFERROR(IF(B24=0," ",(P24-LOOKUP(2,1/($X$4:$X$50="ActiveRev Req't"),$P$4:$P$50))/LOOKUP(2,1/($X$4:$X$50="ActiveRev Req't"),$P$4:$P$50))," ")</f>
        <v xml:space="preserve"> </v>
      </c>
      <c r="S24" s="30" t="str">
        <f t="shared" si="4"/>
        <v xml:space="preserve"> </v>
      </c>
      <c r="T24" s="5" t="str" cm="1">
        <f t="array" ref="T24"/>
        <v xml:space="preserve"> </v>
      </c>
      <c r="U24" s="5" t="str">
        <f t="shared" si="5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6"/>
        <v xml:space="preserve"> </v>
      </c>
      <c r="X24" t="str">
        <f t="shared" si="7"/>
        <v/>
      </c>
    </row>
    <row r="25" spans="1:24" x14ac:dyDescent="0.25">
      <c r="A25" s="26"/>
      <c r="B25" s="26"/>
      <c r="C25" s="26"/>
      <c r="D25" s="27"/>
      <c r="E25" s="28"/>
      <c r="F25" s="3">
        <f t="shared" si="13"/>
        <v>0</v>
      </c>
      <c r="G25" s="29" t="str">
        <f t="shared" si="9"/>
        <v xml:space="preserve"> </v>
      </c>
      <c r="H25" s="3">
        <f t="shared" ref="H25:H50" si="14">IF(E25=0,0,E25-$E$4)</f>
        <v>0</v>
      </c>
      <c r="I25" s="30">
        <f t="shared" si="0"/>
        <v>0</v>
      </c>
      <c r="J25" s="27"/>
      <c r="K25" s="20" t="str">
        <f t="shared" si="11"/>
        <v xml:space="preserve"> </v>
      </c>
      <c r="L25" s="21" t="str">
        <f t="shared" si="1"/>
        <v xml:space="preserve"> </v>
      </c>
      <c r="M25" s="21" t="str">
        <f t="shared" si="2"/>
        <v xml:space="preserve"> </v>
      </c>
      <c r="N25" s="27"/>
      <c r="O25" s="4" t="str">
        <f t="shared" si="12"/>
        <v xml:space="preserve"> </v>
      </c>
      <c r="P25" s="5" t="str" cm="1">
        <f t="array" ref="P25"/>
        <v xml:space="preserve"> </v>
      </c>
      <c r="Q25" s="5" t="str">
        <f t="shared" si="3"/>
        <v xml:space="preserve"> </v>
      </c>
      <c r="R25" s="30" t="str" cm="1">
        <f t="array" ref="R25">IFERROR(IF(B25=0," ",(P25-LOOKUP(2,1/($X$4:$X$50="ActiveRev Req't"),$P$4:$P$50))/LOOKUP(2,1/($X$4:$X$50="ActiveRev Req't"),$P$4:$P$50))," ")</f>
        <v xml:space="preserve"> </v>
      </c>
      <c r="S25" s="30" t="str">
        <f t="shared" si="4"/>
        <v xml:space="preserve"> </v>
      </c>
      <c r="T25" s="5" t="str" cm="1">
        <f t="array" ref="T25"/>
        <v xml:space="preserve"> </v>
      </c>
      <c r="U25" s="5" t="str">
        <f t="shared" si="5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6"/>
        <v xml:space="preserve"> </v>
      </c>
      <c r="X25" t="str">
        <f t="shared" si="7"/>
        <v/>
      </c>
    </row>
    <row r="26" spans="1:24" x14ac:dyDescent="0.25">
      <c r="A26" s="26"/>
      <c r="B26" s="26"/>
      <c r="C26" s="26"/>
      <c r="D26" s="27"/>
      <c r="E26" s="28"/>
      <c r="F26" s="3">
        <f t="shared" si="13"/>
        <v>0</v>
      </c>
      <c r="G26" s="29" t="str">
        <f t="shared" si="9"/>
        <v xml:space="preserve"> </v>
      </c>
      <c r="H26" s="3">
        <f t="shared" si="14"/>
        <v>0</v>
      </c>
      <c r="I26" s="30">
        <f t="shared" si="0"/>
        <v>0</v>
      </c>
      <c r="J26" s="27"/>
      <c r="K26" s="20" t="str">
        <f t="shared" si="11"/>
        <v xml:space="preserve"> </v>
      </c>
      <c r="L26" s="21" t="str">
        <f t="shared" si="1"/>
        <v xml:space="preserve"> </v>
      </c>
      <c r="M26" s="21" t="str">
        <f t="shared" si="2"/>
        <v xml:space="preserve"> </v>
      </c>
      <c r="N26" s="27"/>
      <c r="O26" s="4" t="str">
        <f t="shared" si="12"/>
        <v xml:space="preserve"> </v>
      </c>
      <c r="P26" s="5" t="str" cm="1">
        <f t="array" ref="P26"/>
        <v xml:space="preserve"> </v>
      </c>
      <c r="Q26" s="5" t="str">
        <f t="shared" si="3"/>
        <v xml:space="preserve"> </v>
      </c>
      <c r="R26" s="30" t="str" cm="1">
        <f t="array" ref="R26">IFERROR(IF(B26=0," ",(P26-LOOKUP(2,1/($X$4:$X$50="ActiveRev Req't"),$P$4:$P$50))/LOOKUP(2,1/($X$4:$X$50="ActiveRev Req't"),$P$4:$P$50))," ")</f>
        <v xml:space="preserve"> </v>
      </c>
      <c r="S26" s="30" t="str">
        <f t="shared" si="4"/>
        <v xml:space="preserve"> </v>
      </c>
      <c r="T26" s="5" t="str" cm="1">
        <f t="array" ref="T26"/>
        <v xml:space="preserve"> </v>
      </c>
      <c r="U26" s="5" t="str">
        <f t="shared" si="5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6"/>
        <v xml:space="preserve"> </v>
      </c>
      <c r="X26" t="str">
        <f t="shared" si="7"/>
        <v/>
      </c>
    </row>
    <row r="27" spans="1:24" x14ac:dyDescent="0.25">
      <c r="A27" s="26"/>
      <c r="B27" s="26"/>
      <c r="C27" s="26"/>
      <c r="D27" s="27"/>
      <c r="E27" s="28"/>
      <c r="F27" s="3">
        <f t="shared" si="13"/>
        <v>0</v>
      </c>
      <c r="G27" s="29" t="str">
        <f t="shared" si="9"/>
        <v xml:space="preserve"> </v>
      </c>
      <c r="H27" s="3">
        <f t="shared" si="14"/>
        <v>0</v>
      </c>
      <c r="I27" s="30">
        <f t="shared" si="0"/>
        <v>0</v>
      </c>
      <c r="J27" s="27"/>
      <c r="K27" s="20" t="str">
        <f t="shared" si="11"/>
        <v xml:space="preserve"> </v>
      </c>
      <c r="L27" s="21" t="str">
        <f t="shared" si="1"/>
        <v xml:space="preserve"> </v>
      </c>
      <c r="M27" s="21" t="str">
        <f t="shared" si="2"/>
        <v xml:space="preserve"> </v>
      </c>
      <c r="N27" s="27"/>
      <c r="O27" s="4" t="str">
        <f t="shared" si="12"/>
        <v xml:space="preserve"> </v>
      </c>
      <c r="P27" s="5" t="str" cm="1">
        <f t="array" ref="P27"/>
        <v xml:space="preserve"> </v>
      </c>
      <c r="Q27" s="5" t="str">
        <f t="shared" si="3"/>
        <v xml:space="preserve"> </v>
      </c>
      <c r="R27" s="30" t="str" cm="1">
        <f t="array" ref="R27">IFERROR(IF(B27=0," ",(P27-LOOKUP(2,1/($X$4:$X$50="ActiveRev Req't"),$P$4:$P$50))/LOOKUP(2,1/($X$4:$X$50="ActiveRev Req't"),$P$4:$P$50))," ")</f>
        <v xml:space="preserve"> </v>
      </c>
      <c r="S27" s="30" t="str">
        <f t="shared" si="4"/>
        <v xml:space="preserve"> </v>
      </c>
      <c r="T27" s="5" t="str" cm="1">
        <f t="array" ref="T27"/>
        <v xml:space="preserve"> </v>
      </c>
      <c r="U27" s="5" t="str">
        <f t="shared" si="5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6"/>
        <v xml:space="preserve"> </v>
      </c>
      <c r="X27" t="str">
        <f t="shared" si="7"/>
        <v/>
      </c>
    </row>
    <row r="28" spans="1:24" x14ac:dyDescent="0.25">
      <c r="A28" s="26"/>
      <c r="B28" s="26"/>
      <c r="C28" s="26"/>
      <c r="D28" s="27"/>
      <c r="E28" s="28"/>
      <c r="F28" s="3">
        <f t="shared" si="13"/>
        <v>0</v>
      </c>
      <c r="G28" s="29" t="str">
        <f t="shared" si="9"/>
        <v xml:space="preserve"> </v>
      </c>
      <c r="H28" s="3">
        <f t="shared" si="14"/>
        <v>0</v>
      </c>
      <c r="I28" s="30">
        <f t="shared" si="0"/>
        <v>0</v>
      </c>
      <c r="J28" s="27"/>
      <c r="K28" s="20" t="str">
        <f t="shared" si="11"/>
        <v xml:space="preserve"> </v>
      </c>
      <c r="L28" s="21" t="str">
        <f t="shared" si="1"/>
        <v xml:space="preserve"> </v>
      </c>
      <c r="M28" s="21" t="str">
        <f t="shared" si="2"/>
        <v xml:space="preserve"> </v>
      </c>
      <c r="N28" s="27"/>
      <c r="O28" s="4" t="str">
        <f t="shared" si="12"/>
        <v xml:space="preserve"> </v>
      </c>
      <c r="P28" s="5" t="str" cm="1">
        <f t="array" ref="P28"/>
        <v xml:space="preserve"> </v>
      </c>
      <c r="Q28" s="5" t="str">
        <f t="shared" si="3"/>
        <v xml:space="preserve"> </v>
      </c>
      <c r="R28" s="30" t="str" cm="1">
        <f t="array" ref="R28">IFERROR(IF(B28=0," ",(P28-LOOKUP(2,1/($X$4:$X$50="ActiveRev Req't"),$P$4:$P$50))/LOOKUP(2,1/($X$4:$X$50="ActiveRev Req't"),$P$4:$P$50))," ")</f>
        <v xml:space="preserve"> </v>
      </c>
      <c r="S28" s="30" t="str">
        <f t="shared" si="4"/>
        <v xml:space="preserve"> </v>
      </c>
      <c r="T28" s="5" t="str" cm="1">
        <f t="array" ref="T28"/>
        <v xml:space="preserve"> </v>
      </c>
      <c r="U28" s="5" t="str">
        <f t="shared" si="5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6"/>
        <v xml:space="preserve"> </v>
      </c>
      <c r="X28" t="str">
        <f t="shared" si="7"/>
        <v/>
      </c>
    </row>
    <row r="29" spans="1:24" x14ac:dyDescent="0.25">
      <c r="A29" s="26"/>
      <c r="B29" s="26"/>
      <c r="C29" s="26"/>
      <c r="D29" s="27"/>
      <c r="E29" s="28"/>
      <c r="F29" s="3">
        <f t="shared" si="13"/>
        <v>0</v>
      </c>
      <c r="G29" s="29" t="str">
        <f t="shared" si="9"/>
        <v xml:space="preserve"> </v>
      </c>
      <c r="H29" s="3">
        <f t="shared" si="14"/>
        <v>0</v>
      </c>
      <c r="I29" s="30">
        <f t="shared" si="0"/>
        <v>0</v>
      </c>
      <c r="J29" s="27"/>
      <c r="K29" s="20" t="str">
        <f t="shared" si="11"/>
        <v xml:space="preserve"> </v>
      </c>
      <c r="L29" s="21" t="str">
        <f t="shared" si="1"/>
        <v xml:space="preserve"> </v>
      </c>
      <c r="M29" s="21" t="str">
        <f t="shared" si="2"/>
        <v xml:space="preserve"> </v>
      </c>
      <c r="N29" s="27"/>
      <c r="O29" s="4" t="str">
        <f t="shared" si="12"/>
        <v xml:space="preserve"> </v>
      </c>
      <c r="P29" s="5" t="str" cm="1">
        <f t="array" ref="P29"/>
        <v xml:space="preserve"> </v>
      </c>
      <c r="Q29" s="5" t="str">
        <f t="shared" si="3"/>
        <v xml:space="preserve"> </v>
      </c>
      <c r="R29" s="30" t="str" cm="1">
        <f t="array" ref="R29">IFERROR(IF(B29=0," ",(P29-LOOKUP(2,1/($X$4:$X$50="ActiveRev Req't"),$P$4:$P$50))/LOOKUP(2,1/($X$4:$X$50="ActiveRev Req't"),$P$4:$P$50))," ")</f>
        <v xml:space="preserve"> </v>
      </c>
      <c r="S29" s="30" t="str">
        <f t="shared" si="4"/>
        <v xml:space="preserve"> </v>
      </c>
      <c r="T29" s="5" t="str" cm="1">
        <f t="array" ref="T29"/>
        <v xml:space="preserve"> </v>
      </c>
      <c r="U29" s="5" t="str">
        <f t="shared" si="5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6"/>
        <v xml:space="preserve"> </v>
      </c>
      <c r="X29" t="str">
        <f t="shared" si="7"/>
        <v/>
      </c>
    </row>
    <row r="30" spans="1:24" x14ac:dyDescent="0.25">
      <c r="A30" s="26"/>
      <c r="B30" s="26"/>
      <c r="C30" s="26"/>
      <c r="D30" s="27"/>
      <c r="E30" s="28"/>
      <c r="F30" s="3">
        <f t="shared" si="13"/>
        <v>0</v>
      </c>
      <c r="G30" s="29" t="str">
        <f t="shared" si="9"/>
        <v xml:space="preserve"> </v>
      </c>
      <c r="H30" s="3">
        <f t="shared" si="14"/>
        <v>0</v>
      </c>
      <c r="I30" s="30">
        <f t="shared" si="0"/>
        <v>0</v>
      </c>
      <c r="J30" s="27"/>
      <c r="K30" s="20" t="str">
        <f t="shared" si="11"/>
        <v xml:space="preserve"> </v>
      </c>
      <c r="L30" s="21" t="str">
        <f t="shared" si="1"/>
        <v xml:space="preserve"> </v>
      </c>
      <c r="M30" s="21" t="str">
        <f t="shared" si="2"/>
        <v xml:space="preserve"> </v>
      </c>
      <c r="N30" s="27"/>
      <c r="O30" s="4" t="str">
        <f t="shared" si="12"/>
        <v xml:space="preserve"> </v>
      </c>
      <c r="P30" s="5" t="str" cm="1">
        <f t="array" ref="P30"/>
        <v xml:space="preserve"> </v>
      </c>
      <c r="Q30" s="5" t="str">
        <f t="shared" si="3"/>
        <v xml:space="preserve"> </v>
      </c>
      <c r="R30" s="30" t="str" cm="1">
        <f t="array" ref="R30">IFERROR(IF(B30=0," ",(P30-LOOKUP(2,1/($X$4:$X$50="ActiveRev Req't"),$P$4:$P$50))/LOOKUP(2,1/($X$4:$X$50="ActiveRev Req't"),$P$4:$P$50))," ")</f>
        <v xml:space="preserve"> </v>
      </c>
      <c r="S30" s="30" t="str">
        <f t="shared" si="4"/>
        <v xml:space="preserve"> </v>
      </c>
      <c r="T30" s="5" t="str" cm="1">
        <f t="array" ref="T30"/>
        <v xml:space="preserve"> </v>
      </c>
      <c r="U30" s="5" t="str">
        <f t="shared" si="5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6"/>
        <v xml:space="preserve"> </v>
      </c>
      <c r="X30" t="str">
        <f t="shared" si="7"/>
        <v/>
      </c>
    </row>
    <row r="31" spans="1:24" x14ac:dyDescent="0.25">
      <c r="A31" s="26"/>
      <c r="B31" s="26"/>
      <c r="C31" s="26"/>
      <c r="D31" s="27"/>
      <c r="E31" s="28"/>
      <c r="F31" s="3">
        <f t="shared" si="13"/>
        <v>0</v>
      </c>
      <c r="G31" s="29" t="str">
        <f t="shared" si="9"/>
        <v xml:space="preserve"> </v>
      </c>
      <c r="H31" s="3">
        <f t="shared" si="14"/>
        <v>0</v>
      </c>
      <c r="I31" s="30">
        <f t="shared" si="0"/>
        <v>0</v>
      </c>
      <c r="J31" s="27"/>
      <c r="K31" s="20" t="str">
        <f t="shared" si="11"/>
        <v xml:space="preserve"> </v>
      </c>
      <c r="L31" s="21" t="str">
        <f t="shared" si="1"/>
        <v xml:space="preserve"> </v>
      </c>
      <c r="M31" s="21" t="str">
        <f t="shared" si="2"/>
        <v xml:space="preserve"> </v>
      </c>
      <c r="N31" s="27"/>
      <c r="O31" s="4" t="str">
        <f t="shared" si="12"/>
        <v xml:space="preserve"> </v>
      </c>
      <c r="P31" s="5" t="str" cm="1">
        <f t="array" ref="P31"/>
        <v xml:space="preserve"> </v>
      </c>
      <c r="Q31" s="5" t="str">
        <f t="shared" si="3"/>
        <v xml:space="preserve"> </v>
      </c>
      <c r="R31" s="30" t="str" cm="1">
        <f t="array" ref="R31">IFERROR(IF(B31=0," ",(P31-LOOKUP(2,1/($X$4:$X$50="ActiveRev Req't"),$P$4:$P$50))/LOOKUP(2,1/($X$4:$X$50="ActiveRev Req't"),$P$4:$P$50))," ")</f>
        <v xml:space="preserve"> </v>
      </c>
      <c r="S31" s="30" t="str">
        <f t="shared" si="4"/>
        <v xml:space="preserve"> </v>
      </c>
      <c r="T31" s="5" t="str" cm="1">
        <f t="array" ref="T31"/>
        <v xml:space="preserve"> </v>
      </c>
      <c r="U31" s="5" t="str">
        <f t="shared" si="5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6"/>
        <v xml:space="preserve"> </v>
      </c>
      <c r="X31" t="str">
        <f t="shared" si="7"/>
        <v/>
      </c>
    </row>
    <row r="32" spans="1:24" x14ac:dyDescent="0.25">
      <c r="A32" s="26"/>
      <c r="B32" s="26"/>
      <c r="C32" s="26"/>
      <c r="D32" s="27"/>
      <c r="E32" s="28"/>
      <c r="F32" s="3">
        <f t="shared" si="13"/>
        <v>0</v>
      </c>
      <c r="G32" s="29" t="str">
        <f t="shared" si="9"/>
        <v xml:space="preserve"> </v>
      </c>
      <c r="H32" s="3">
        <f t="shared" si="14"/>
        <v>0</v>
      </c>
      <c r="I32" s="30">
        <f t="shared" si="0"/>
        <v>0</v>
      </c>
      <c r="J32" s="27"/>
      <c r="K32" s="20" t="str">
        <f t="shared" si="11"/>
        <v xml:space="preserve"> </v>
      </c>
      <c r="L32" s="21" t="str">
        <f t="shared" si="1"/>
        <v xml:space="preserve"> </v>
      </c>
      <c r="M32" s="21" t="str">
        <f t="shared" si="2"/>
        <v xml:space="preserve"> </v>
      </c>
      <c r="N32" s="27"/>
      <c r="O32" s="4" t="str">
        <f t="shared" si="12"/>
        <v xml:space="preserve"> </v>
      </c>
      <c r="P32" s="5" t="str" cm="1">
        <f t="array" ref="P32"/>
        <v xml:space="preserve"> </v>
      </c>
      <c r="Q32" s="5" t="str">
        <f t="shared" si="3"/>
        <v xml:space="preserve"> </v>
      </c>
      <c r="R32" s="30" t="str" cm="1">
        <f t="array" ref="R32">IFERROR(IF(B32=0," ",(P32-LOOKUP(2,1/($X$4:$X$50="ActiveRev Req't"),$P$4:$P$50))/LOOKUP(2,1/($X$4:$X$50="ActiveRev Req't"),$P$4:$P$50))," ")</f>
        <v xml:space="preserve"> </v>
      </c>
      <c r="S32" s="30" t="str">
        <f t="shared" si="4"/>
        <v xml:space="preserve"> </v>
      </c>
      <c r="T32" s="5" t="str" cm="1">
        <f t="array" ref="T32"/>
        <v xml:space="preserve"> </v>
      </c>
      <c r="U32" s="5" t="str">
        <f t="shared" si="5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6"/>
        <v xml:space="preserve"> </v>
      </c>
      <c r="X32" t="str">
        <f t="shared" si="7"/>
        <v/>
      </c>
    </row>
    <row r="33" spans="1:24" x14ac:dyDescent="0.25">
      <c r="A33" s="26"/>
      <c r="B33" s="26"/>
      <c r="C33" s="26"/>
      <c r="D33" s="27"/>
      <c r="E33" s="28"/>
      <c r="F33" s="3">
        <f t="shared" si="13"/>
        <v>0</v>
      </c>
      <c r="G33" s="29" t="str">
        <f t="shared" si="9"/>
        <v xml:space="preserve"> </v>
      </c>
      <c r="H33" s="3">
        <f t="shared" si="14"/>
        <v>0</v>
      </c>
      <c r="I33" s="30">
        <f t="shared" si="0"/>
        <v>0</v>
      </c>
      <c r="J33" s="27"/>
      <c r="K33" s="20" t="str">
        <f t="shared" si="11"/>
        <v xml:space="preserve"> </v>
      </c>
      <c r="L33" s="21" t="str">
        <f t="shared" si="1"/>
        <v xml:space="preserve"> </v>
      </c>
      <c r="M33" s="21" t="str">
        <f t="shared" si="2"/>
        <v xml:space="preserve"> </v>
      </c>
      <c r="N33" s="27"/>
      <c r="O33" s="4" t="str">
        <f t="shared" si="12"/>
        <v xml:space="preserve"> </v>
      </c>
      <c r="P33" s="5" t="str" cm="1">
        <f t="array" ref="P33"/>
        <v xml:space="preserve"> </v>
      </c>
      <c r="Q33" s="5" t="str">
        <f t="shared" si="3"/>
        <v xml:space="preserve"> </v>
      </c>
      <c r="R33" s="30" t="str" cm="1">
        <f t="array" ref="R33">IFERROR(IF(B33=0," ",(P33-LOOKUP(2,1/($X$4:$X$50="ActiveRev Req't"),$P$4:$P$50))/LOOKUP(2,1/($X$4:$X$50="ActiveRev Req't"),$P$4:$P$50))," ")</f>
        <v xml:space="preserve"> </v>
      </c>
      <c r="S33" s="30" t="str">
        <f t="shared" si="4"/>
        <v xml:space="preserve"> </v>
      </c>
      <c r="T33" s="5" t="str" cm="1">
        <f t="array" ref="T33"/>
        <v xml:space="preserve"> </v>
      </c>
      <c r="U33" s="5" t="str">
        <f t="shared" si="5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6"/>
        <v xml:space="preserve"> </v>
      </c>
      <c r="X33" t="str">
        <f t="shared" si="7"/>
        <v/>
      </c>
    </row>
    <row r="34" spans="1:24" x14ac:dyDescent="0.25">
      <c r="A34" s="26"/>
      <c r="B34" s="26"/>
      <c r="C34" s="26"/>
      <c r="D34" s="27"/>
      <c r="E34" s="28"/>
      <c r="F34" s="3">
        <f t="shared" si="13"/>
        <v>0</v>
      </c>
      <c r="G34" s="29" t="str">
        <f t="shared" si="9"/>
        <v xml:space="preserve"> </v>
      </c>
      <c r="H34" s="3">
        <f t="shared" si="14"/>
        <v>0</v>
      </c>
      <c r="I34" s="30">
        <f t="shared" si="0"/>
        <v>0</v>
      </c>
      <c r="J34" s="27"/>
      <c r="K34" s="20" t="str">
        <f t="shared" si="11"/>
        <v xml:space="preserve"> </v>
      </c>
      <c r="L34" s="21" t="str">
        <f t="shared" si="1"/>
        <v xml:space="preserve"> </v>
      </c>
      <c r="M34" s="21" t="str">
        <f t="shared" si="2"/>
        <v xml:space="preserve"> </v>
      </c>
      <c r="N34" s="27"/>
      <c r="O34" s="4" t="str">
        <f t="shared" si="12"/>
        <v xml:space="preserve"> </v>
      </c>
      <c r="P34" s="5" t="str" cm="1">
        <f t="array" ref="P34"/>
        <v xml:space="preserve"> </v>
      </c>
      <c r="Q34" s="5" t="str">
        <f t="shared" si="3"/>
        <v xml:space="preserve"> </v>
      </c>
      <c r="R34" s="30" t="str" cm="1">
        <f t="array" ref="R34">IFERROR(IF(B34=0," ",(P34-LOOKUP(2,1/($X$4:$X$50="ActiveRev Req't"),$P$4:$P$50))/LOOKUP(2,1/($X$4:$X$50="ActiveRev Req't"),$P$4:$P$50))," ")</f>
        <v xml:space="preserve"> </v>
      </c>
      <c r="S34" s="30" t="str">
        <f t="shared" si="4"/>
        <v xml:space="preserve"> </v>
      </c>
      <c r="T34" s="5" t="str" cm="1">
        <f t="array" ref="T34"/>
        <v xml:space="preserve"> </v>
      </c>
      <c r="U34" s="5" t="str">
        <f t="shared" si="5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6"/>
        <v xml:space="preserve"> </v>
      </c>
      <c r="X34" t="str">
        <f t="shared" si="7"/>
        <v/>
      </c>
    </row>
    <row r="35" spans="1:24" x14ac:dyDescent="0.25">
      <c r="A35" s="26"/>
      <c r="B35" s="26"/>
      <c r="C35" s="26"/>
      <c r="D35" s="27"/>
      <c r="E35" s="28"/>
      <c r="F35" s="3">
        <f t="shared" si="13"/>
        <v>0</v>
      </c>
      <c r="G35" s="29" t="str">
        <f t="shared" si="9"/>
        <v xml:space="preserve"> </v>
      </c>
      <c r="H35" s="3">
        <f t="shared" si="14"/>
        <v>0</v>
      </c>
      <c r="I35" s="30">
        <f t="shared" si="0"/>
        <v>0</v>
      </c>
      <c r="J35" s="27"/>
      <c r="K35" s="20" t="str">
        <f t="shared" si="11"/>
        <v xml:space="preserve"> </v>
      </c>
      <c r="L35" s="21" t="str">
        <f t="shared" si="1"/>
        <v xml:space="preserve"> </v>
      </c>
      <c r="M35" s="21" t="str">
        <f t="shared" si="2"/>
        <v xml:space="preserve"> </v>
      </c>
      <c r="N35" s="27"/>
      <c r="O35" s="4" t="str">
        <f t="shared" si="12"/>
        <v xml:space="preserve"> </v>
      </c>
      <c r="P35" s="5" t="str" cm="1">
        <f t="array" ref="P35"/>
        <v xml:space="preserve"> </v>
      </c>
      <c r="Q35" s="5" t="str">
        <f t="shared" si="3"/>
        <v xml:space="preserve"> </v>
      </c>
      <c r="R35" s="30" t="str" cm="1">
        <f t="array" ref="R35">IFERROR(IF(B35=0," ",(P35-LOOKUP(2,1/($X$4:$X$50="ActiveRev Req't"),$P$4:$P$50))/LOOKUP(2,1/($X$4:$X$50="ActiveRev Req't"),$P$4:$P$50))," ")</f>
        <v xml:space="preserve"> </v>
      </c>
      <c r="S35" s="30" t="str">
        <f t="shared" si="4"/>
        <v xml:space="preserve"> </v>
      </c>
      <c r="T35" s="5" t="str" cm="1">
        <f t="array" ref="T35"/>
        <v xml:space="preserve"> </v>
      </c>
      <c r="U35" s="5" t="str">
        <f t="shared" si="5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6"/>
        <v xml:space="preserve"> </v>
      </c>
      <c r="X35" t="str">
        <f t="shared" si="7"/>
        <v/>
      </c>
    </row>
    <row r="36" spans="1:24" x14ac:dyDescent="0.25">
      <c r="A36" s="26"/>
      <c r="B36" s="26"/>
      <c r="C36" s="26"/>
      <c r="D36" s="27"/>
      <c r="E36" s="28"/>
      <c r="F36" s="3">
        <f t="shared" si="13"/>
        <v>0</v>
      </c>
      <c r="G36" s="29" t="str">
        <f t="shared" si="9"/>
        <v xml:space="preserve"> </v>
      </c>
      <c r="H36" s="3">
        <f t="shared" si="14"/>
        <v>0</v>
      </c>
      <c r="I36" s="30">
        <f t="shared" si="0"/>
        <v>0</v>
      </c>
      <c r="J36" s="27"/>
      <c r="K36" s="20" t="str">
        <f t="shared" si="11"/>
        <v xml:space="preserve"> </v>
      </c>
      <c r="L36" s="21" t="str">
        <f t="shared" si="1"/>
        <v xml:space="preserve"> </v>
      </c>
      <c r="M36" s="21" t="str">
        <f t="shared" si="2"/>
        <v xml:space="preserve"> </v>
      </c>
      <c r="N36" s="27"/>
      <c r="O36" s="4" t="str">
        <f t="shared" si="12"/>
        <v xml:space="preserve"> </v>
      </c>
      <c r="P36" s="5" t="str" cm="1">
        <f t="array" ref="P36"/>
        <v xml:space="preserve"> </v>
      </c>
      <c r="Q36" s="5" t="str">
        <f t="shared" si="3"/>
        <v xml:space="preserve"> </v>
      </c>
      <c r="R36" s="30" t="str" cm="1">
        <f t="array" ref="R36">IFERROR(IF(B36=0," ",(P36-LOOKUP(2,1/($X$4:$X$50="ActiveRev Req't"),$P$4:$P$50))/LOOKUP(2,1/($X$4:$X$50="ActiveRev Req't"),$P$4:$P$50))," ")</f>
        <v xml:space="preserve"> </v>
      </c>
      <c r="S36" s="30" t="str">
        <f t="shared" si="4"/>
        <v xml:space="preserve"> </v>
      </c>
      <c r="T36" s="5" t="str" cm="1">
        <f t="array" ref="T36"/>
        <v xml:space="preserve"> </v>
      </c>
      <c r="U36" s="5" t="str">
        <f t="shared" si="5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6"/>
        <v xml:space="preserve"> </v>
      </c>
      <c r="X36" t="str">
        <f t="shared" si="7"/>
        <v/>
      </c>
    </row>
    <row r="37" spans="1:24" x14ac:dyDescent="0.25">
      <c r="A37" s="26"/>
      <c r="B37" s="26"/>
      <c r="C37" s="26"/>
      <c r="D37" s="27"/>
      <c r="E37" s="28"/>
      <c r="F37" s="3">
        <f t="shared" si="13"/>
        <v>0</v>
      </c>
      <c r="G37" s="29" t="str">
        <f t="shared" si="9"/>
        <v xml:space="preserve"> </v>
      </c>
      <c r="H37" s="3">
        <f t="shared" si="14"/>
        <v>0</v>
      </c>
      <c r="I37" s="30">
        <f t="shared" si="0"/>
        <v>0</v>
      </c>
      <c r="J37" s="27"/>
      <c r="K37" s="20" t="str">
        <f t="shared" si="11"/>
        <v xml:space="preserve"> </v>
      </c>
      <c r="L37" s="21" t="str">
        <f t="shared" si="1"/>
        <v xml:space="preserve"> </v>
      </c>
      <c r="M37" s="21" t="str">
        <f t="shared" si="2"/>
        <v xml:space="preserve"> </v>
      </c>
      <c r="N37" s="27"/>
      <c r="O37" s="4" t="str">
        <f t="shared" si="12"/>
        <v xml:space="preserve"> </v>
      </c>
      <c r="P37" s="5" t="str" cm="1">
        <f t="array" ref="P37"/>
        <v xml:space="preserve"> </v>
      </c>
      <c r="Q37" s="5" t="str">
        <f t="shared" si="3"/>
        <v xml:space="preserve"> </v>
      </c>
      <c r="R37" s="30" t="str" cm="1">
        <f t="array" ref="R37">IFERROR(IF(B37=0," ",(P37-LOOKUP(2,1/($X$4:$X$50="ActiveRev Req't"),$P$4:$P$50))/LOOKUP(2,1/($X$4:$X$50="ActiveRev Req't"),$P$4:$P$50))," ")</f>
        <v xml:space="preserve"> </v>
      </c>
      <c r="S37" s="30" t="str">
        <f t="shared" si="4"/>
        <v xml:space="preserve"> </v>
      </c>
      <c r="T37" s="5" t="str" cm="1">
        <f t="array" ref="T37"/>
        <v xml:space="preserve"> </v>
      </c>
      <c r="U37" s="5" t="str">
        <f t="shared" si="5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6"/>
        <v xml:space="preserve"> </v>
      </c>
      <c r="X37" t="str">
        <f t="shared" si="7"/>
        <v/>
      </c>
    </row>
    <row r="38" spans="1:24" x14ac:dyDescent="0.25">
      <c r="A38" s="26"/>
      <c r="B38" s="26"/>
      <c r="C38" s="26"/>
      <c r="D38" s="27"/>
      <c r="E38" s="28"/>
      <c r="F38" s="3">
        <f t="shared" si="13"/>
        <v>0</v>
      </c>
      <c r="G38" s="29" t="str">
        <f t="shared" si="9"/>
        <v xml:space="preserve"> </v>
      </c>
      <c r="H38" s="3">
        <f t="shared" si="14"/>
        <v>0</v>
      </c>
      <c r="I38" s="30">
        <f t="shared" si="0"/>
        <v>0</v>
      </c>
      <c r="J38" s="27"/>
      <c r="K38" s="20" t="str">
        <f t="shared" si="11"/>
        <v xml:space="preserve"> </v>
      </c>
      <c r="L38" s="21" t="str">
        <f t="shared" si="1"/>
        <v xml:space="preserve"> </v>
      </c>
      <c r="M38" s="21" t="str">
        <f t="shared" si="2"/>
        <v xml:space="preserve"> </v>
      </c>
      <c r="N38" s="27"/>
      <c r="O38" s="4" t="str">
        <f t="shared" si="12"/>
        <v xml:space="preserve"> </v>
      </c>
      <c r="P38" s="5" t="str" cm="1">
        <f t="array" ref="P38"/>
        <v xml:space="preserve"> </v>
      </c>
      <c r="Q38" s="5" t="str">
        <f t="shared" si="3"/>
        <v xml:space="preserve"> </v>
      </c>
      <c r="R38" s="30" t="str" cm="1">
        <f t="array" ref="R38">IFERROR(IF(B38=0," ",(P38-LOOKUP(2,1/($X$4:$X$50="ActiveRev Req't"),$P$4:$P$50))/LOOKUP(2,1/($X$4:$X$50="ActiveRev Req't"),$P$4:$P$50))," ")</f>
        <v xml:space="preserve"> </v>
      </c>
      <c r="S38" s="30" t="str">
        <f t="shared" si="4"/>
        <v xml:space="preserve"> </v>
      </c>
      <c r="T38" s="5" t="str" cm="1">
        <f t="array" ref="T38"/>
        <v xml:space="preserve"> </v>
      </c>
      <c r="U38" s="5" t="str">
        <f t="shared" si="5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6"/>
        <v xml:space="preserve"> </v>
      </c>
      <c r="X38" t="str">
        <f t="shared" si="7"/>
        <v/>
      </c>
    </row>
    <row r="39" spans="1:24" x14ac:dyDescent="0.25">
      <c r="A39" s="26"/>
      <c r="B39" s="26"/>
      <c r="C39" s="26"/>
      <c r="D39" s="27"/>
      <c r="E39" s="28"/>
      <c r="F39" s="3">
        <f t="shared" si="13"/>
        <v>0</v>
      </c>
      <c r="G39" s="29" t="str">
        <f t="shared" si="9"/>
        <v xml:space="preserve"> </v>
      </c>
      <c r="H39" s="3">
        <f t="shared" si="14"/>
        <v>0</v>
      </c>
      <c r="I39" s="30">
        <f t="shared" si="0"/>
        <v>0</v>
      </c>
      <c r="J39" s="27"/>
      <c r="K39" s="20" t="str">
        <f t="shared" si="11"/>
        <v xml:space="preserve"> </v>
      </c>
      <c r="L39" s="21" t="str">
        <f t="shared" si="1"/>
        <v xml:space="preserve"> </v>
      </c>
      <c r="M39" s="21" t="str">
        <f t="shared" si="2"/>
        <v xml:space="preserve"> </v>
      </c>
      <c r="N39" s="27"/>
      <c r="O39" s="4" t="str">
        <f t="shared" si="12"/>
        <v xml:space="preserve"> </v>
      </c>
      <c r="P39" s="5" t="str" cm="1">
        <f t="array" ref="P39"/>
        <v xml:space="preserve"> </v>
      </c>
      <c r="Q39" s="5" t="str">
        <f t="shared" si="3"/>
        <v xml:space="preserve"> </v>
      </c>
      <c r="R39" s="30" t="str" cm="1">
        <f t="array" ref="R39">IFERROR(IF(B39=0," ",(P39-LOOKUP(2,1/($X$4:$X$50="ActiveRev Req't"),$P$4:$P$50))/LOOKUP(2,1/($X$4:$X$50="ActiveRev Req't"),$P$4:$P$50))," ")</f>
        <v xml:space="preserve"> </v>
      </c>
      <c r="S39" s="30" t="str">
        <f t="shared" si="4"/>
        <v xml:space="preserve"> </v>
      </c>
      <c r="T39" s="5" t="str" cm="1">
        <f t="array" ref="T39"/>
        <v xml:space="preserve"> </v>
      </c>
      <c r="U39" s="5" t="str">
        <f t="shared" si="5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6"/>
        <v xml:space="preserve"> </v>
      </c>
      <c r="X39" t="str">
        <f t="shared" si="7"/>
        <v/>
      </c>
    </row>
    <row r="40" spans="1:24" x14ac:dyDescent="0.25">
      <c r="A40" s="26"/>
      <c r="B40" s="26"/>
      <c r="C40" s="26"/>
      <c r="D40" s="27"/>
      <c r="E40" s="28"/>
      <c r="F40" s="3">
        <f t="shared" si="13"/>
        <v>0</v>
      </c>
      <c r="G40" s="29" t="str">
        <f t="shared" si="9"/>
        <v xml:space="preserve"> </v>
      </c>
      <c r="H40" s="3">
        <f t="shared" si="14"/>
        <v>0</v>
      </c>
      <c r="I40" s="30">
        <f t="shared" si="0"/>
        <v>0</v>
      </c>
      <c r="J40" s="27"/>
      <c r="K40" s="20" t="str">
        <f t="shared" si="11"/>
        <v xml:space="preserve"> </v>
      </c>
      <c r="L40" s="21" t="str">
        <f t="shared" si="1"/>
        <v xml:space="preserve"> </v>
      </c>
      <c r="M40" s="21" t="str">
        <f t="shared" si="2"/>
        <v xml:space="preserve"> </v>
      </c>
      <c r="N40" s="27"/>
      <c r="O40" s="4" t="str">
        <f t="shared" si="12"/>
        <v xml:space="preserve"> </v>
      </c>
      <c r="P40" s="5" t="str" cm="1">
        <f t="array" ref="P40"/>
        <v xml:space="preserve"> </v>
      </c>
      <c r="Q40" s="5" t="str">
        <f t="shared" si="3"/>
        <v xml:space="preserve"> </v>
      </c>
      <c r="R40" s="30" t="str" cm="1">
        <f t="array" ref="R40">IFERROR(IF(B40=0," ",(P40-LOOKUP(2,1/($X$4:$X$50="ActiveRev Req't"),$P$4:$P$50))/LOOKUP(2,1/($X$4:$X$50="ActiveRev Req't"),$P$4:$P$50))," ")</f>
        <v xml:space="preserve"> </v>
      </c>
      <c r="S40" s="30" t="str">
        <f t="shared" si="4"/>
        <v xml:space="preserve"> </v>
      </c>
      <c r="T40" s="5" t="str" cm="1">
        <f t="array" ref="T40"/>
        <v xml:space="preserve"> </v>
      </c>
      <c r="U40" s="5" t="str">
        <f t="shared" si="5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6"/>
        <v xml:space="preserve"> </v>
      </c>
      <c r="X40" t="str">
        <f t="shared" si="7"/>
        <v/>
      </c>
    </row>
    <row r="41" spans="1:24" x14ac:dyDescent="0.25">
      <c r="A41" s="26"/>
      <c r="B41" s="26"/>
      <c r="C41" s="26"/>
      <c r="D41" s="27"/>
      <c r="E41" s="28"/>
      <c r="F41" s="3">
        <f t="shared" si="13"/>
        <v>0</v>
      </c>
      <c r="G41" s="29" t="str">
        <f t="shared" si="9"/>
        <v xml:space="preserve"> </v>
      </c>
      <c r="H41" s="3">
        <f t="shared" si="14"/>
        <v>0</v>
      </c>
      <c r="I41" s="30">
        <f t="shared" si="0"/>
        <v>0</v>
      </c>
      <c r="J41" s="27"/>
      <c r="K41" s="20" t="str">
        <f t="shared" si="11"/>
        <v xml:space="preserve"> </v>
      </c>
      <c r="L41" s="21" t="str">
        <f t="shared" si="1"/>
        <v xml:space="preserve"> </v>
      </c>
      <c r="M41" s="21" t="str">
        <f t="shared" si="2"/>
        <v xml:space="preserve"> </v>
      </c>
      <c r="N41" s="27"/>
      <c r="O41" s="4" t="str">
        <f t="shared" si="12"/>
        <v xml:space="preserve"> </v>
      </c>
      <c r="P41" s="5" t="str" cm="1">
        <f t="array" ref="P41"/>
        <v xml:space="preserve"> </v>
      </c>
      <c r="Q41" s="5" t="str">
        <f t="shared" si="3"/>
        <v xml:space="preserve"> </v>
      </c>
      <c r="R41" s="30" t="str" cm="1">
        <f t="array" ref="R41">IFERROR(IF(B41=0," ",(P41-LOOKUP(2,1/($X$4:$X$50="ActiveRev Req't"),$P$4:$P$50))/LOOKUP(2,1/($X$4:$X$50="ActiveRev Req't"),$P$4:$P$50))," ")</f>
        <v xml:space="preserve"> </v>
      </c>
      <c r="S41" s="30" t="str">
        <f t="shared" si="4"/>
        <v xml:space="preserve"> </v>
      </c>
      <c r="T41" s="5" t="str" cm="1">
        <f t="array" ref="T41"/>
        <v xml:space="preserve"> </v>
      </c>
      <c r="U41" s="5" t="str">
        <f t="shared" si="5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6"/>
        <v xml:space="preserve"> </v>
      </c>
      <c r="X41" t="str">
        <f t="shared" si="7"/>
        <v/>
      </c>
    </row>
    <row r="42" spans="1:24" x14ac:dyDescent="0.25">
      <c r="A42" s="26"/>
      <c r="B42" s="26"/>
      <c r="C42" s="26"/>
      <c r="D42" s="27"/>
      <c r="E42" s="28"/>
      <c r="F42" s="3">
        <f t="shared" si="13"/>
        <v>0</v>
      </c>
      <c r="G42" s="29" t="str">
        <f t="shared" si="9"/>
        <v xml:space="preserve"> </v>
      </c>
      <c r="H42" s="3">
        <f t="shared" si="14"/>
        <v>0</v>
      </c>
      <c r="I42" s="30">
        <f t="shared" si="0"/>
        <v>0</v>
      </c>
      <c r="J42" s="27"/>
      <c r="K42" s="20" t="str">
        <f t="shared" si="11"/>
        <v xml:space="preserve"> </v>
      </c>
      <c r="L42" s="21" t="str">
        <f t="shared" si="1"/>
        <v xml:space="preserve"> </v>
      </c>
      <c r="M42" s="21" t="str">
        <f t="shared" si="2"/>
        <v xml:space="preserve"> </v>
      </c>
      <c r="N42" s="27"/>
      <c r="O42" s="4" t="str">
        <f t="shared" si="12"/>
        <v xml:space="preserve"> </v>
      </c>
      <c r="P42" s="5" t="str" cm="1">
        <f t="array" ref="P42"/>
        <v xml:space="preserve"> </v>
      </c>
      <c r="Q42" s="5" t="str">
        <f t="shared" si="3"/>
        <v xml:space="preserve"> </v>
      </c>
      <c r="R42" s="30" t="str" cm="1">
        <f t="array" ref="R42">IFERROR(IF(B42=0," ",(P42-LOOKUP(2,1/($X$4:$X$50="ActiveRev Req't"),$P$4:$P$50))/LOOKUP(2,1/($X$4:$X$50="ActiveRev Req't"),$P$4:$P$50))," ")</f>
        <v xml:space="preserve"> </v>
      </c>
      <c r="S42" s="30" t="str">
        <f t="shared" si="4"/>
        <v xml:space="preserve"> </v>
      </c>
      <c r="T42" s="5" t="str" cm="1">
        <f t="array" ref="T42"/>
        <v xml:space="preserve"> </v>
      </c>
      <c r="U42" s="5" t="str">
        <f t="shared" si="5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6"/>
        <v xml:space="preserve"> </v>
      </c>
      <c r="X42" t="str">
        <f t="shared" si="7"/>
        <v/>
      </c>
    </row>
    <row r="43" spans="1:24" x14ac:dyDescent="0.25">
      <c r="A43" s="26"/>
      <c r="B43" s="26"/>
      <c r="C43" s="26"/>
      <c r="D43" s="27"/>
      <c r="E43" s="28"/>
      <c r="F43" s="3">
        <f t="shared" si="13"/>
        <v>0</v>
      </c>
      <c r="G43" s="29" t="str">
        <f t="shared" si="9"/>
        <v xml:space="preserve"> </v>
      </c>
      <c r="H43" s="3">
        <f t="shared" si="14"/>
        <v>0</v>
      </c>
      <c r="I43" s="30">
        <f t="shared" si="0"/>
        <v>0</v>
      </c>
      <c r="J43" s="27"/>
      <c r="K43" s="20" t="str">
        <f t="shared" si="11"/>
        <v xml:space="preserve"> </v>
      </c>
      <c r="L43" s="21" t="str">
        <f t="shared" si="1"/>
        <v xml:space="preserve"> </v>
      </c>
      <c r="M43" s="21" t="str">
        <f t="shared" si="2"/>
        <v xml:space="preserve"> </v>
      </c>
      <c r="N43" s="27"/>
      <c r="O43" s="4" t="str">
        <f t="shared" si="12"/>
        <v xml:space="preserve"> </v>
      </c>
      <c r="P43" s="5" t="str" cm="1">
        <f t="array" ref="P43"/>
        <v xml:space="preserve"> </v>
      </c>
      <c r="Q43" s="5" t="str">
        <f t="shared" si="3"/>
        <v xml:space="preserve"> </v>
      </c>
      <c r="R43" s="30" t="str" cm="1">
        <f t="array" ref="R43">IFERROR(IF(B43=0," ",(P43-LOOKUP(2,1/($X$4:$X$50="ActiveRev Req't"),$P$4:$P$50))/LOOKUP(2,1/($X$4:$X$50="ActiveRev Req't"),$P$4:$P$50))," ")</f>
        <v xml:space="preserve"> </v>
      </c>
      <c r="S43" s="30" t="str">
        <f t="shared" si="4"/>
        <v xml:space="preserve"> </v>
      </c>
      <c r="T43" s="5" t="str" cm="1">
        <f t="array" ref="T43"/>
        <v xml:space="preserve"> </v>
      </c>
      <c r="U43" s="5" t="str">
        <f t="shared" si="5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6"/>
        <v xml:space="preserve"> </v>
      </c>
      <c r="X43" t="str">
        <f t="shared" si="7"/>
        <v/>
      </c>
    </row>
    <row r="44" spans="1:24" x14ac:dyDescent="0.25">
      <c r="A44" s="26"/>
      <c r="B44" s="26"/>
      <c r="C44" s="26"/>
      <c r="D44" s="27"/>
      <c r="E44" s="28"/>
      <c r="F44" s="3">
        <f t="shared" si="13"/>
        <v>0</v>
      </c>
      <c r="G44" s="29" t="str">
        <f t="shared" si="9"/>
        <v xml:space="preserve"> </v>
      </c>
      <c r="H44" s="3">
        <f t="shared" si="14"/>
        <v>0</v>
      </c>
      <c r="I44" s="30">
        <f t="shared" si="0"/>
        <v>0</v>
      </c>
      <c r="J44" s="27"/>
      <c r="K44" s="20" t="str">
        <f t="shared" si="11"/>
        <v xml:space="preserve"> </v>
      </c>
      <c r="L44" s="21" t="str">
        <f t="shared" si="1"/>
        <v xml:space="preserve"> </v>
      </c>
      <c r="M44" s="21" t="str">
        <f t="shared" si="2"/>
        <v xml:space="preserve"> </v>
      </c>
      <c r="N44" s="27"/>
      <c r="O44" s="4" t="str">
        <f t="shared" si="12"/>
        <v xml:space="preserve"> </v>
      </c>
      <c r="P44" s="5" t="str" cm="1">
        <f t="array" ref="P44"/>
        <v xml:space="preserve"> </v>
      </c>
      <c r="Q44" s="5" t="str">
        <f t="shared" si="3"/>
        <v xml:space="preserve"> </v>
      </c>
      <c r="R44" s="30" t="str" cm="1">
        <f t="array" ref="R44">IFERROR(IF(B44=0," ",(P44-LOOKUP(2,1/($X$4:$X$50="ActiveRev Req't"),$P$4:$P$50))/LOOKUP(2,1/($X$4:$X$50="ActiveRev Req't"),$P$4:$P$50))," ")</f>
        <v xml:space="preserve"> </v>
      </c>
      <c r="S44" s="30" t="str">
        <f t="shared" si="4"/>
        <v xml:space="preserve"> </v>
      </c>
      <c r="T44" s="5" t="str" cm="1">
        <f t="array" ref="T44"/>
        <v xml:space="preserve"> </v>
      </c>
      <c r="U44" s="5" t="str">
        <f t="shared" si="5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6"/>
        <v xml:space="preserve"> </v>
      </c>
      <c r="X44" t="str">
        <f t="shared" si="7"/>
        <v/>
      </c>
    </row>
    <row r="45" spans="1:24" x14ac:dyDescent="0.25">
      <c r="A45" s="26"/>
      <c r="B45" s="26"/>
      <c r="C45" s="26"/>
      <c r="D45" s="27"/>
      <c r="E45" s="28"/>
      <c r="F45" s="3">
        <f t="shared" si="13"/>
        <v>0</v>
      </c>
      <c r="G45" s="29" t="str">
        <f t="shared" si="9"/>
        <v xml:space="preserve"> </v>
      </c>
      <c r="H45" s="3">
        <f t="shared" si="14"/>
        <v>0</v>
      </c>
      <c r="I45" s="30">
        <f t="shared" si="0"/>
        <v>0</v>
      </c>
      <c r="J45" s="27"/>
      <c r="K45" s="20" t="str">
        <f t="shared" si="11"/>
        <v xml:space="preserve"> </v>
      </c>
      <c r="L45" s="21" t="str">
        <f t="shared" si="1"/>
        <v xml:space="preserve"> </v>
      </c>
      <c r="M45" s="21" t="str">
        <f t="shared" si="2"/>
        <v xml:space="preserve"> </v>
      </c>
      <c r="N45" s="27"/>
      <c r="O45" s="4" t="str">
        <f t="shared" si="12"/>
        <v xml:space="preserve"> </v>
      </c>
      <c r="P45" s="5" t="str" cm="1">
        <f t="array" ref="P45"/>
        <v xml:space="preserve"> </v>
      </c>
      <c r="Q45" s="5" t="str">
        <f t="shared" si="3"/>
        <v xml:space="preserve"> </v>
      </c>
      <c r="R45" s="30" t="str" cm="1">
        <f t="array" ref="R45">IFERROR(IF(B45=0," ",(P45-LOOKUP(2,1/($X$4:$X$50="ActiveRev Req't"),$P$4:$P$50))/LOOKUP(2,1/($X$4:$X$50="ActiveRev Req't"),$P$4:$P$50))," ")</f>
        <v xml:space="preserve"> </v>
      </c>
      <c r="S45" s="30" t="str">
        <f t="shared" si="4"/>
        <v xml:space="preserve"> </v>
      </c>
      <c r="T45" s="5" t="str" cm="1">
        <f t="array" ref="T45"/>
        <v xml:space="preserve"> </v>
      </c>
      <c r="U45" s="5" t="str">
        <f t="shared" si="5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6"/>
        <v xml:space="preserve"> </v>
      </c>
      <c r="X45" t="str">
        <f t="shared" si="7"/>
        <v/>
      </c>
    </row>
    <row r="46" spans="1:24" x14ac:dyDescent="0.25">
      <c r="A46" s="26"/>
      <c r="B46" s="26"/>
      <c r="C46" s="26"/>
      <c r="D46" s="27"/>
      <c r="E46" s="28"/>
      <c r="F46" s="3">
        <f t="shared" si="13"/>
        <v>0</v>
      </c>
      <c r="G46" s="29" t="str">
        <f t="shared" si="9"/>
        <v xml:space="preserve"> </v>
      </c>
      <c r="H46" s="3">
        <f t="shared" si="14"/>
        <v>0</v>
      </c>
      <c r="I46" s="30">
        <f t="shared" si="0"/>
        <v>0</v>
      </c>
      <c r="J46" s="27"/>
      <c r="K46" s="20" t="str">
        <f t="shared" si="11"/>
        <v xml:space="preserve"> </v>
      </c>
      <c r="L46" s="21" t="str">
        <f t="shared" si="1"/>
        <v xml:space="preserve"> </v>
      </c>
      <c r="M46" s="21" t="str">
        <f t="shared" si="2"/>
        <v xml:space="preserve"> </v>
      </c>
      <c r="N46" s="27"/>
      <c r="O46" s="4" t="str">
        <f t="shared" si="12"/>
        <v xml:space="preserve"> </v>
      </c>
      <c r="P46" s="5" t="str" cm="1">
        <f t="array" ref="P46"/>
        <v xml:space="preserve"> </v>
      </c>
      <c r="Q46" s="5" t="str">
        <f t="shared" si="3"/>
        <v xml:space="preserve"> </v>
      </c>
      <c r="R46" s="30" t="str" cm="1">
        <f t="array" ref="R46">IFERROR(IF(B46=0," ",(P46-LOOKUP(2,1/($X$4:$X$50="ActiveRev Req't"),$P$4:$P$50))/LOOKUP(2,1/($X$4:$X$50="ActiveRev Req't"),$P$4:$P$50))," ")</f>
        <v xml:space="preserve"> </v>
      </c>
      <c r="S46" s="30" t="str">
        <f t="shared" si="4"/>
        <v xml:space="preserve"> </v>
      </c>
      <c r="T46" s="5" t="str" cm="1">
        <f t="array" ref="T46"/>
        <v xml:space="preserve"> </v>
      </c>
      <c r="U46" s="5" t="str">
        <f t="shared" si="5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6"/>
        <v xml:space="preserve"> </v>
      </c>
      <c r="X46" t="str">
        <f t="shared" si="7"/>
        <v/>
      </c>
    </row>
    <row r="47" spans="1:24" x14ac:dyDescent="0.25">
      <c r="A47" s="26"/>
      <c r="B47" s="26"/>
      <c r="C47" s="26"/>
      <c r="D47" s="27"/>
      <c r="E47" s="28"/>
      <c r="F47" s="3">
        <f t="shared" si="13"/>
        <v>0</v>
      </c>
      <c r="G47" s="29" t="str">
        <f t="shared" si="9"/>
        <v xml:space="preserve"> </v>
      </c>
      <c r="H47" s="3">
        <f t="shared" si="14"/>
        <v>0</v>
      </c>
      <c r="I47" s="30">
        <f t="shared" si="0"/>
        <v>0</v>
      </c>
      <c r="J47" s="27"/>
      <c r="K47" s="20" t="str">
        <f t="shared" si="11"/>
        <v xml:space="preserve"> </v>
      </c>
      <c r="L47" s="21" t="str">
        <f t="shared" si="1"/>
        <v xml:space="preserve"> </v>
      </c>
      <c r="M47" s="21" t="str">
        <f t="shared" si="2"/>
        <v xml:space="preserve"> </v>
      </c>
      <c r="N47" s="27"/>
      <c r="O47" s="4" t="str">
        <f t="shared" si="12"/>
        <v xml:space="preserve"> </v>
      </c>
      <c r="P47" s="5" t="str" cm="1">
        <f t="array" ref="P47"/>
        <v xml:space="preserve"> </v>
      </c>
      <c r="Q47" s="5" t="str">
        <f t="shared" si="3"/>
        <v xml:space="preserve"> </v>
      </c>
      <c r="R47" s="30" t="str" cm="1">
        <f t="array" ref="R47">IFERROR(IF(B47=0," ",(P47-LOOKUP(2,1/($X$4:$X$50="ActiveRev Req't"),$P$4:$P$50))/LOOKUP(2,1/($X$4:$X$50="ActiveRev Req't"),$P$4:$P$50))," ")</f>
        <v xml:space="preserve"> </v>
      </c>
      <c r="S47" s="30" t="str">
        <f t="shared" si="4"/>
        <v xml:space="preserve"> </v>
      </c>
      <c r="T47" s="5" t="str" cm="1">
        <f t="array" ref="T47"/>
        <v xml:space="preserve"> </v>
      </c>
      <c r="U47" s="5" t="str">
        <f t="shared" si="5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6"/>
        <v xml:space="preserve"> </v>
      </c>
      <c r="X47" t="str">
        <f t="shared" si="7"/>
        <v/>
      </c>
    </row>
    <row r="48" spans="1:24" x14ac:dyDescent="0.25">
      <c r="A48" s="26"/>
      <c r="B48" s="26"/>
      <c r="C48" s="26"/>
      <c r="D48" s="27"/>
      <c r="E48" s="28"/>
      <c r="F48" s="3">
        <f t="shared" si="13"/>
        <v>0</v>
      </c>
      <c r="G48" s="29" t="str">
        <f t="shared" si="9"/>
        <v xml:space="preserve"> </v>
      </c>
      <c r="H48" s="3">
        <f t="shared" si="14"/>
        <v>0</v>
      </c>
      <c r="I48" s="30">
        <f t="shared" si="0"/>
        <v>0</v>
      </c>
      <c r="J48" s="27"/>
      <c r="K48" s="20" t="str">
        <f t="shared" si="11"/>
        <v xml:space="preserve"> </v>
      </c>
      <c r="L48" s="21" t="str">
        <f t="shared" si="1"/>
        <v xml:space="preserve"> </v>
      </c>
      <c r="M48" s="21" t="str">
        <f t="shared" si="2"/>
        <v xml:space="preserve"> </v>
      </c>
      <c r="N48" s="27"/>
      <c r="O48" s="4" t="str">
        <f t="shared" si="12"/>
        <v xml:space="preserve"> </v>
      </c>
      <c r="P48" s="5" t="str" cm="1">
        <f t="array" ref="P48"/>
        <v xml:space="preserve"> </v>
      </c>
      <c r="Q48" s="5" t="str">
        <f t="shared" si="3"/>
        <v xml:space="preserve"> </v>
      </c>
      <c r="R48" s="30" t="str" cm="1">
        <f t="array" ref="R48">IFERROR(IF(B48=0," ",(P48-LOOKUP(2,1/($X$4:$X$50="ActiveRev Req't"),$P$4:$P$50))/LOOKUP(2,1/($X$4:$X$50="ActiveRev Req't"),$P$4:$P$50))," ")</f>
        <v xml:space="preserve"> </v>
      </c>
      <c r="S48" s="30" t="str">
        <f t="shared" si="4"/>
        <v xml:space="preserve"> </v>
      </c>
      <c r="T48" s="5" t="str" cm="1">
        <f t="array" ref="T48"/>
        <v xml:space="preserve"> </v>
      </c>
      <c r="U48" s="5" t="str">
        <f t="shared" si="5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6"/>
        <v xml:space="preserve"> </v>
      </c>
      <c r="X48" t="str">
        <f t="shared" si="7"/>
        <v/>
      </c>
    </row>
    <row r="49" spans="1:24" x14ac:dyDescent="0.25">
      <c r="A49" s="26"/>
      <c r="B49" s="26"/>
      <c r="C49" s="26"/>
      <c r="D49" s="27"/>
      <c r="E49" s="28"/>
      <c r="F49" s="3">
        <f t="shared" si="13"/>
        <v>0</v>
      </c>
      <c r="G49" s="29" t="str">
        <f t="shared" si="9"/>
        <v xml:space="preserve"> </v>
      </c>
      <c r="H49" s="3">
        <f t="shared" si="14"/>
        <v>0</v>
      </c>
      <c r="I49" s="30">
        <f t="shared" si="0"/>
        <v>0</v>
      </c>
      <c r="J49" s="27"/>
      <c r="K49" s="20" t="str">
        <f t="shared" si="11"/>
        <v xml:space="preserve"> </v>
      </c>
      <c r="L49" s="21" t="str">
        <f t="shared" si="1"/>
        <v xml:space="preserve"> </v>
      </c>
      <c r="M49" s="21" t="str">
        <f t="shared" si="2"/>
        <v xml:space="preserve"> </v>
      </c>
      <c r="N49" s="27"/>
      <c r="O49" s="4" t="str">
        <f t="shared" si="12"/>
        <v xml:space="preserve"> </v>
      </c>
      <c r="P49" s="5" t="str" cm="1">
        <f t="array" ref="P49"/>
        <v xml:space="preserve"> </v>
      </c>
      <c r="Q49" s="5" t="str">
        <f t="shared" si="3"/>
        <v xml:space="preserve"> </v>
      </c>
      <c r="R49" s="30" t="str" cm="1">
        <f t="array" ref="R49">IFERROR(IF(B49=0," ",(P49-LOOKUP(2,1/($X$4:$X$50="ActiveRev Req't"),$P$4:$P$50))/LOOKUP(2,1/($X$4:$X$50="ActiveRev Req't"),$P$4:$P$50))," ")</f>
        <v xml:space="preserve"> </v>
      </c>
      <c r="S49" s="30" t="str">
        <f t="shared" si="4"/>
        <v xml:space="preserve"> </v>
      </c>
      <c r="T49" s="5" t="str" cm="1">
        <f t="array" ref="T49"/>
        <v xml:space="preserve"> </v>
      </c>
      <c r="U49" s="5" t="str">
        <f t="shared" si="5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6"/>
        <v xml:space="preserve"> </v>
      </c>
      <c r="X49" t="str">
        <f t="shared" si="7"/>
        <v/>
      </c>
    </row>
    <row r="50" spans="1:24" x14ac:dyDescent="0.25">
      <c r="A50" s="26"/>
      <c r="B50" s="26"/>
      <c r="C50" s="26"/>
      <c r="D50" s="27"/>
      <c r="E50" s="28"/>
      <c r="F50" s="3">
        <f t="shared" si="13"/>
        <v>0</v>
      </c>
      <c r="G50" s="29" t="str">
        <f t="shared" si="9"/>
        <v xml:space="preserve"> </v>
      </c>
      <c r="H50" s="3">
        <f t="shared" si="14"/>
        <v>0</v>
      </c>
      <c r="I50" s="30">
        <f t="shared" si="0"/>
        <v>0</v>
      </c>
      <c r="J50" s="27"/>
      <c r="K50" s="20" t="str">
        <f t="shared" si="11"/>
        <v xml:space="preserve"> </v>
      </c>
      <c r="L50" s="21" t="str">
        <f t="shared" si="1"/>
        <v xml:space="preserve"> </v>
      </c>
      <c r="M50" s="21" t="str">
        <f t="shared" si="2"/>
        <v xml:space="preserve"> </v>
      </c>
      <c r="N50" s="27"/>
      <c r="O50" s="4" t="str">
        <f t="shared" si="12"/>
        <v xml:space="preserve"> </v>
      </c>
      <c r="P50" s="5" t="str" cm="1">
        <f t="array" ref="P50"/>
        <v xml:space="preserve"> </v>
      </c>
      <c r="Q50" s="5" t="str">
        <f t="shared" si="3"/>
        <v xml:space="preserve"> </v>
      </c>
      <c r="R50" s="30" t="str" cm="1">
        <f t="array" ref="R50">IFERROR(IF(B50=0," ",(P50-LOOKUP(2,1/($X$4:$X$50="ActiveRev Req't"),$P$4:$P$50))/LOOKUP(2,1/($X$4:$X$50="ActiveRev Req't"),$P$4:$P$50))," ")</f>
        <v xml:space="preserve"> </v>
      </c>
      <c r="S50" s="30" t="str">
        <f t="shared" si="4"/>
        <v xml:space="preserve"> </v>
      </c>
      <c r="T50" s="5" t="str" cm="1">
        <f t="array" ref="T50"/>
        <v xml:space="preserve"> </v>
      </c>
      <c r="U50" s="5" t="str">
        <f t="shared" si="5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6"/>
        <v xml:space="preserve"> </v>
      </c>
      <c r="X50" t="str">
        <f t="shared" si="7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1CD1-3B8E-42CA-90FE-AE9EB565F544}">
  <sheetPr>
    <tabColor theme="5" tint="0.39997558519241921"/>
    <pageSetUpPr fitToPage="1"/>
  </sheetPr>
  <dimension ref="A1:X51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7" sqref="C17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55</v>
      </c>
      <c r="C4" s="13" t="s">
        <v>25</v>
      </c>
      <c r="D4" s="15" t="s">
        <v>26</v>
      </c>
      <c r="E4" s="16">
        <v>3099558.0789933708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64.52</v>
      </c>
      <c r="P4" s="5">
        <v>78.849999999999994</v>
      </c>
      <c r="Q4" s="5">
        <f>IF(P4=" "," ",P4*12)</f>
        <v>946.19999999999993</v>
      </c>
      <c r="R4" s="24" t="s">
        <v>27</v>
      </c>
      <c r="S4" s="24"/>
      <c r="T4" s="5">
        <v>62.16</v>
      </c>
      <c r="U4" s="5">
        <f>IF(T4=" "," ",T4*12)</f>
        <v>745.92</v>
      </c>
      <c r="V4" s="24" t="s">
        <v>27</v>
      </c>
      <c r="W4" s="25"/>
      <c r="X4" t="str">
        <f t="shared" ref="X4:X50" si="0">CONCATENATE(A4,D4)</f>
        <v>SupersededRev Req't</v>
      </c>
    </row>
    <row r="5" spans="1:24" x14ac:dyDescent="0.25">
      <c r="A5" s="26" t="s">
        <v>28</v>
      </c>
      <c r="B5" s="27" t="s">
        <v>57</v>
      </c>
      <c r="C5" s="26" t="s">
        <v>30</v>
      </c>
      <c r="D5" s="27" t="s">
        <v>31</v>
      </c>
      <c r="E5" s="28">
        <f>E4</f>
        <v>3099558.0789933708</v>
      </c>
      <c r="F5" s="3">
        <f>IF(E5=0,0,(E5-LOOKUP(2,1/($X$4:$X$50="ActiveRev Req't"),$E$4:$E$50)))</f>
        <v>-178.28298181481659</v>
      </c>
      <c r="G5" s="29">
        <f>IF(E5=0," ",(F5/LOOKUP(2,1/($X$4:$X$50="ActiveRev Req't"),$E$4:$E$50)))</f>
        <v>-5.7515530676038765E-5</v>
      </c>
      <c r="H5" s="3">
        <f>IF(E5=0,0,E5-$E$4)</f>
        <v>0</v>
      </c>
      <c r="I5" s="30">
        <f>IF(H5=" "," ",H5/$E$4)</f>
        <v>0</v>
      </c>
      <c r="J5" s="31"/>
      <c r="K5" s="20" t="str">
        <f t="shared" ref="K5:K50" si="1">IF(J5=0," ",IF(DAY(J5)&lt;=14,TEXT(J5,"mmmm"),TEXT(EOMONTH(J5,1),"mmmm")))</f>
        <v xml:space="preserve"> </v>
      </c>
      <c r="L5" s="21" t="str">
        <f t="shared" ref="L5:L50" si="2">IF(J5=0," ",YEAR(J5))</f>
        <v xml:space="preserve"> </v>
      </c>
      <c r="M5" s="21" t="str">
        <f t="shared" ref="M5:M50" si="3">IF(J5=0," ",IF(AND(MONTH(J5)=12,K5="January"),YEAR(J5)+1,YEAR(J5)))</f>
        <v xml:space="preserve"> </v>
      </c>
      <c r="N5" s="31">
        <v>45291</v>
      </c>
      <c r="O5" s="4">
        <f>IF(B5=0," ",$O$4)</f>
        <v>64.52</v>
      </c>
      <c r="P5" s="5" t="str" cm="1">
        <f t="array" ref="P5"/>
        <v xml:space="preserve"> </v>
      </c>
      <c r="Q5" s="5" t="str">
        <f t="shared" ref="Q5:Q50" si="4">IF(P5=" "," ",P5*12)</f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 t="shared" ref="S5:S6" si="5">IFERROR(IF(B5=0," ",(P5-$P$4)/$P$4)," ")</f>
        <v xml:space="preserve"> </v>
      </c>
      <c r="T5" s="5" t="str" cm="1">
        <f t="array" ref="T5"/>
        <v xml:space="preserve"> </v>
      </c>
      <c r="U5" s="5" t="str">
        <f t="shared" ref="U5:U50" si="6">IF(T5=" "," ",T5*12)</f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 t="shared" ref="W5:W50" si="7">IFERROR(IF(B5=0," ",(T5-$T$4)/$T$4)," ")</f>
        <v xml:space="preserve"> </v>
      </c>
      <c r="X5" t="str">
        <f t="shared" si="0"/>
        <v>ActiveSurcharge</v>
      </c>
    </row>
    <row r="6" spans="1:24" x14ac:dyDescent="0.25">
      <c r="A6" s="26" t="s">
        <v>28</v>
      </c>
      <c r="B6" s="27" t="s">
        <v>58</v>
      </c>
      <c r="C6" s="26" t="s">
        <v>33</v>
      </c>
      <c r="D6" s="27" t="s">
        <v>59</v>
      </c>
      <c r="E6" s="28">
        <f>E5</f>
        <v>3099558.0789933708</v>
      </c>
      <c r="F6" s="3">
        <f t="shared" ref="F6:F50" si="8">IF(E6=0,0,(E6-LOOKUP(2,1/($X$4:$X$50="ActiveRev Req't"),$E$4:$E$50)))</f>
        <v>-178.28298181481659</v>
      </c>
      <c r="G6" s="29">
        <f t="shared" ref="G6:G50" si="9">IF(E6=0," ",(F6/LOOKUP(2,1/($X$4:$X$50="ActiveRev Req't"),$E$4:$E$50)))</f>
        <v>-5.7515530676038765E-5</v>
      </c>
      <c r="H6" s="3">
        <f t="shared" ref="H6:H50" si="10">IF(E6=0,0,E6-$E$4)</f>
        <v>0</v>
      </c>
      <c r="I6" s="30">
        <f t="shared" ref="I6:I50" si="11">IF(H6=" "," ",H6/$E$4)</f>
        <v>0</v>
      </c>
      <c r="J6" s="31"/>
      <c r="K6" s="20" t="str">
        <f t="shared" si="1"/>
        <v xml:space="preserve"> </v>
      </c>
      <c r="L6" s="21" t="str">
        <f t="shared" si="2"/>
        <v xml:space="preserve"> </v>
      </c>
      <c r="M6" s="21" t="str">
        <f t="shared" si="3"/>
        <v xml:space="preserve"> </v>
      </c>
      <c r="N6" s="31">
        <v>45015</v>
      </c>
      <c r="O6" s="4">
        <f t="shared" ref="O6:O50" si="12">IF(B6=0," ",$O$4)</f>
        <v>64.52</v>
      </c>
      <c r="P6" s="5" t="str" cm="1">
        <f t="array" ref="P6"/>
        <v xml:space="preserve"> </v>
      </c>
      <c r="Q6" s="5" t="str">
        <f t="shared" si="4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 t="shared" si="5"/>
        <v xml:space="preserve"> </v>
      </c>
      <c r="T6" s="5" t="str" cm="1">
        <f t="array" ref="T6"/>
        <v xml:space="preserve"> </v>
      </c>
      <c r="U6" s="5" t="str">
        <f t="shared" si="6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si="7"/>
        <v xml:space="preserve"> </v>
      </c>
      <c r="X6" t="str">
        <f t="shared" si="0"/>
        <v>ActiveCredit</v>
      </c>
    </row>
    <row r="7" spans="1:24" x14ac:dyDescent="0.25">
      <c r="A7" s="26" t="s">
        <v>28</v>
      </c>
      <c r="B7" s="27" t="s">
        <v>60</v>
      </c>
      <c r="C7" s="26" t="s">
        <v>35</v>
      </c>
      <c r="D7" s="27" t="s">
        <v>26</v>
      </c>
      <c r="E7" s="28">
        <v>3099736.3619751856</v>
      </c>
      <c r="F7" s="3">
        <f t="shared" si="8"/>
        <v>0</v>
      </c>
      <c r="G7" s="29">
        <f t="shared" si="9"/>
        <v>0</v>
      </c>
      <c r="H7" s="3">
        <f t="shared" si="10"/>
        <v>178.28298181481659</v>
      </c>
      <c r="I7" s="30">
        <f t="shared" si="11"/>
        <v>5.751883890258212E-5</v>
      </c>
      <c r="J7" s="31">
        <v>44927</v>
      </c>
      <c r="K7" s="20" t="str">
        <f t="shared" si="1"/>
        <v>January</v>
      </c>
      <c r="L7" s="21">
        <f t="shared" si="2"/>
        <v>2023</v>
      </c>
      <c r="M7" s="21">
        <f t="shared" si="3"/>
        <v>2023</v>
      </c>
      <c r="N7" s="27"/>
      <c r="O7" s="4">
        <f t="shared" si="12"/>
        <v>64.52</v>
      </c>
      <c r="P7" s="5">
        <f/>
        <v>81.97</v>
      </c>
      <c r="Q7" s="5">
        <f t="shared" si="4"/>
        <v>983.64</v>
      </c>
      <c r="R7" s="30" cm="1">
        <f t="array" ref="R7">IFERROR(IF(B7=0," ",(P7-LOOKUP(2,1/($X$4:$X$50="ActiveRev Req't"),$P$4:$P$50))/LOOKUP(2,1/($X$4:$X$50="ActiveRev Req't"),$P$4:$P$50))," ")</f>
        <v>0</v>
      </c>
      <c r="S7" s="30">
        <f>IFERROR(IF(B7=0," ",(P7-$P$4)/$P$4)," ")</f>
        <v>3.9568801521877042E-2</v>
      </c>
      <c r="T7" s="5">
        <f/>
        <v>64.510000000000005</v>
      </c>
      <c r="U7" s="5">
        <f t="shared" si="6"/>
        <v>774.12000000000012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>
        <f t="shared" si="7"/>
        <v>3.7805662805662943E-2</v>
      </c>
      <c r="X7" t="str">
        <f t="shared" si="0"/>
        <v>ActiveRev Req't</v>
      </c>
    </row>
    <row r="8" spans="1:24" x14ac:dyDescent="0.25">
      <c r="A8" s="26" t="s">
        <v>28</v>
      </c>
      <c r="B8" s="27" t="s">
        <v>60</v>
      </c>
      <c r="C8" s="26" t="s">
        <v>36</v>
      </c>
      <c r="D8" s="27" t="s">
        <v>31</v>
      </c>
      <c r="E8" s="28"/>
      <c r="F8" s="3">
        <f t="shared" si="8"/>
        <v>0</v>
      </c>
      <c r="G8" s="29" t="str">
        <f t="shared" si="9"/>
        <v xml:space="preserve"> </v>
      </c>
      <c r="H8" s="3">
        <f t="shared" si="10"/>
        <v>0</v>
      </c>
      <c r="I8" s="30">
        <f t="shared" si="11"/>
        <v>0</v>
      </c>
      <c r="J8" s="31">
        <v>44927</v>
      </c>
      <c r="K8" s="20" t="str">
        <f t="shared" si="1"/>
        <v>January</v>
      </c>
      <c r="L8" s="21">
        <f t="shared" si="2"/>
        <v>2023</v>
      </c>
      <c r="M8" s="21">
        <f t="shared" si="3"/>
        <v>2023</v>
      </c>
      <c r="N8" s="27"/>
      <c r="O8" s="4">
        <f t="shared" si="12"/>
        <v>64.52</v>
      </c>
      <c r="P8" s="5" cm="1">
        <f t="array" ref="P8"/>
        <v>0</v>
      </c>
      <c r="Q8" s="5">
        <f t="shared" si="4"/>
        <v>0</v>
      </c>
      <c r="R8" s="30" cm="1">
        <f t="array" ref="R8">IFERROR(IF(B8=0," ",(P8-LOOKUP(2,1/($X$4:$X$50="ActiveRev Req't"),$P$4:$P$50))/LOOKUP(2,1/($X$4:$X$50="ActiveRev Req't"),$P$4:$P$50))," ")</f>
        <v>-1</v>
      </c>
      <c r="S8" s="30">
        <f>IFERROR(IF(B8=0," ",(P8-$P$4)/$P$4)," ")</f>
        <v>-1</v>
      </c>
      <c r="T8" s="5" cm="1">
        <f t="array" ref="T8"/>
        <v>0</v>
      </c>
      <c r="U8" s="5">
        <f t="shared" si="6"/>
        <v>0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si="7"/>
        <v>-1</v>
      </c>
      <c r="X8" t="str">
        <f t="shared" si="0"/>
        <v>ActiveSurcharge</v>
      </c>
    </row>
    <row r="9" spans="1:24" x14ac:dyDescent="0.25">
      <c r="A9" s="26" t="s">
        <v>28</v>
      </c>
      <c r="B9" s="27" t="s">
        <v>37</v>
      </c>
      <c r="C9" s="26" t="s">
        <v>83</v>
      </c>
      <c r="D9" s="27" t="s">
        <v>31</v>
      </c>
      <c r="E9" s="28"/>
      <c r="F9" s="3">
        <f t="shared" si="8"/>
        <v>0</v>
      </c>
      <c r="G9" s="29" t="str">
        <f t="shared" si="9"/>
        <v xml:space="preserve"> </v>
      </c>
      <c r="H9" s="3">
        <f t="shared" si="10"/>
        <v>0</v>
      </c>
      <c r="I9" s="30">
        <f t="shared" si="11"/>
        <v>0</v>
      </c>
      <c r="J9" s="31">
        <v>44927</v>
      </c>
      <c r="K9" s="20" t="str">
        <f t="shared" si="1"/>
        <v>January</v>
      </c>
      <c r="L9" s="21">
        <f t="shared" si="2"/>
        <v>2023</v>
      </c>
      <c r="M9" s="21">
        <f t="shared" si="3"/>
        <v>2023</v>
      </c>
      <c r="N9" s="27"/>
      <c r="O9" s="4">
        <f t="shared" si="12"/>
        <v>64.52</v>
      </c>
      <c r="P9" s="5" cm="1">
        <f t="array" ref="P9"/>
        <v>0</v>
      </c>
      <c r="Q9" s="5">
        <f t="shared" si="4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 t="shared" ref="S9:S50" si="13">IFERROR(IF(B9=0," ",(P9-$P$4)/$P$4)," ")</f>
        <v>-1</v>
      </c>
      <c r="T9" s="5" cm="1">
        <f t="array" ref="T9"/>
        <v>0</v>
      </c>
      <c r="U9" s="5">
        <f t="shared" si="6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7"/>
        <v>-1</v>
      </c>
      <c r="X9" t="str">
        <f t="shared" si="0"/>
        <v>ActiveSurcharge</v>
      </c>
    </row>
    <row r="10" spans="1:24" x14ac:dyDescent="0.25">
      <c r="A10" s="26" t="s">
        <v>39</v>
      </c>
      <c r="B10" s="27" t="s">
        <v>42</v>
      </c>
      <c r="C10" s="26" t="s">
        <v>41</v>
      </c>
      <c r="D10" s="27" t="s">
        <v>26</v>
      </c>
      <c r="E10" s="28"/>
      <c r="F10" s="3">
        <f t="shared" si="8"/>
        <v>0</v>
      </c>
      <c r="G10" s="29" t="str">
        <f t="shared" si="9"/>
        <v xml:space="preserve"> </v>
      </c>
      <c r="H10" s="3">
        <f t="shared" si="10"/>
        <v>0</v>
      </c>
      <c r="I10" s="30">
        <f t="shared" si="11"/>
        <v>0</v>
      </c>
      <c r="J10" s="31"/>
      <c r="K10" s="20" t="str">
        <f t="shared" si="1"/>
        <v xml:space="preserve"> </v>
      </c>
      <c r="L10" s="21" t="str">
        <f t="shared" si="2"/>
        <v xml:space="preserve"> </v>
      </c>
      <c r="M10" s="21" t="str">
        <f>IF(J10=0," ",IF(AND(MONTH(J10)=12,K10="January"),YEAR(J10)+1,YEAR(J10)))</f>
        <v xml:space="preserve"> </v>
      </c>
      <c r="N10" s="27"/>
      <c r="O10" s="4">
        <f t="shared" si="12"/>
        <v>64.52</v>
      </c>
      <c r="P10" s="5" t="str" cm="1">
        <f t="array" ref="P10"/>
        <v xml:space="preserve"> </v>
      </c>
      <c r="Q10" s="5" t="str">
        <f t="shared" si="4"/>
        <v xml:space="preserve"> </v>
      </c>
      <c r="R10" s="30" t="str" cm="1">
        <f t="array" ref="R10">IFERROR(IF(B10=0," ",(P10-LOOKUP(2,1/($X$4:$X$50="ActiveRev Req't"),$P$4:$P$50))/LOOKUP(2,1/($X$4:$X$50="ActiveRev Req't"),$P$4:$P$50))," ")</f>
        <v xml:space="preserve"> </v>
      </c>
      <c r="S10" s="30" t="str">
        <f t="shared" si="13"/>
        <v xml:space="preserve"> </v>
      </c>
      <c r="T10" s="5" t="str" cm="1">
        <f t="array" ref="T10"/>
        <v xml:space="preserve"> </v>
      </c>
      <c r="U10" s="5" t="str">
        <f t="shared" si="6"/>
        <v xml:space="preserve"> 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 t="str">
        <f t="shared" si="7"/>
        <v xml:space="preserve"> </v>
      </c>
      <c r="X10" t="str">
        <f t="shared" si="0"/>
        <v>AnticipatedRev Req't</v>
      </c>
    </row>
    <row r="11" spans="1:24" x14ac:dyDescent="0.25">
      <c r="A11" s="26" t="s">
        <v>39</v>
      </c>
      <c r="B11" s="27" t="s">
        <v>42</v>
      </c>
      <c r="C11" s="26" t="s">
        <v>43</v>
      </c>
      <c r="D11" s="27" t="s">
        <v>26</v>
      </c>
      <c r="E11" s="28"/>
      <c r="F11" s="3">
        <f t="shared" si="8"/>
        <v>0</v>
      </c>
      <c r="G11" s="29" t="str">
        <f t="shared" si="9"/>
        <v xml:space="preserve"> </v>
      </c>
      <c r="H11" s="3">
        <f t="shared" si="10"/>
        <v>0</v>
      </c>
      <c r="I11" s="30">
        <f t="shared" si="11"/>
        <v>0</v>
      </c>
      <c r="J11" s="31"/>
      <c r="K11" s="20" t="str">
        <f t="shared" si="1"/>
        <v xml:space="preserve"> </v>
      </c>
      <c r="L11" s="21" t="str">
        <f t="shared" si="2"/>
        <v xml:space="preserve"> </v>
      </c>
      <c r="M11" s="21" t="str">
        <f t="shared" ref="M11:M50" si="14">IF(J11=0," ",IF(AND(MONTH(J11)=12,K11="January"),YEAR(J11)+1,YEAR(J11)))</f>
        <v xml:space="preserve"> </v>
      </c>
      <c r="N11" s="27"/>
      <c r="O11" s="4">
        <f t="shared" si="12"/>
        <v>64.52</v>
      </c>
      <c r="P11" s="5" t="str" cm="1">
        <f t="array" ref="P11"/>
        <v xml:space="preserve"> </v>
      </c>
      <c r="Q11" s="5" t="str">
        <f t="shared" si="4"/>
        <v xml:space="preserve"> </v>
      </c>
      <c r="R11" s="30" t="str" cm="1">
        <f t="array" ref="R11">IFERROR(IF(B11=0," ",(P11-LOOKUP(2,1/($X$4:$X$50="ActiveRev Req't"),$P$4:$P$50))/LOOKUP(2,1/($X$4:$X$50="ActiveRev Req't"),$P$4:$P$50))," ")</f>
        <v xml:space="preserve"> </v>
      </c>
      <c r="S11" s="30" t="str">
        <f t="shared" si="13"/>
        <v xml:space="preserve"> </v>
      </c>
      <c r="T11" s="5" t="str" cm="1">
        <f t="array" ref="T11"/>
        <v xml:space="preserve"> </v>
      </c>
      <c r="U11" s="5" t="str">
        <f t="shared" si="6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7"/>
        <v xml:space="preserve"> </v>
      </c>
      <c r="X11" t="str">
        <f t="shared" si="0"/>
        <v>AnticipatedRev Req't</v>
      </c>
    </row>
    <row r="12" spans="1:24" x14ac:dyDescent="0.25">
      <c r="A12" s="26" t="s">
        <v>39</v>
      </c>
      <c r="B12" s="27" t="s">
        <v>42</v>
      </c>
      <c r="C12" s="26" t="s">
        <v>44</v>
      </c>
      <c r="D12" s="27" t="s">
        <v>31</v>
      </c>
      <c r="E12" s="28"/>
      <c r="F12" s="3">
        <f t="shared" si="8"/>
        <v>0</v>
      </c>
      <c r="G12" s="29" t="str">
        <f t="shared" si="9"/>
        <v xml:space="preserve"> </v>
      </c>
      <c r="H12" s="3">
        <f t="shared" si="10"/>
        <v>0</v>
      </c>
      <c r="I12" s="30">
        <f t="shared" si="11"/>
        <v>0</v>
      </c>
      <c r="J12" s="31"/>
      <c r="K12" s="20" t="str">
        <f t="shared" si="1"/>
        <v xml:space="preserve"> </v>
      </c>
      <c r="L12" s="21" t="str">
        <f t="shared" si="2"/>
        <v xml:space="preserve"> </v>
      </c>
      <c r="M12" s="21" t="str">
        <f t="shared" si="14"/>
        <v xml:space="preserve"> </v>
      </c>
      <c r="N12" s="27"/>
      <c r="O12" s="4">
        <f t="shared" si="12"/>
        <v>64.52</v>
      </c>
      <c r="P12" s="5" t="str" cm="1">
        <f t="array" ref="P12"/>
        <v xml:space="preserve"> </v>
      </c>
      <c r="Q12" s="5" t="str">
        <f t="shared" si="4"/>
        <v xml:space="preserve"> </v>
      </c>
      <c r="R12" s="30" t="str" cm="1">
        <f t="array" ref="R12">IFERROR(IF(B12=0," ",(P12-LOOKUP(2,1/($X$4:$X$50="ActiveRev Req't"),$P$4:$P$50))/LOOKUP(2,1/($X$4:$X$50="ActiveRev Req't"),$P$4:$P$50))," ")</f>
        <v xml:space="preserve"> </v>
      </c>
      <c r="S12" s="30" t="str">
        <f t="shared" si="13"/>
        <v xml:space="preserve"> </v>
      </c>
      <c r="T12" s="5" t="str" cm="1">
        <f t="array" ref="T12"/>
        <v xml:space="preserve"> </v>
      </c>
      <c r="U12" s="5" t="str">
        <f t="shared" si="6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7"/>
        <v xml:space="preserve"> </v>
      </c>
      <c r="X12" t="str">
        <f t="shared" si="0"/>
        <v>AnticipatedSurcharge</v>
      </c>
    </row>
    <row r="13" spans="1:24" x14ac:dyDescent="0.25">
      <c r="A13" s="26" t="s">
        <v>39</v>
      </c>
      <c r="B13" s="27" t="s">
        <v>42</v>
      </c>
      <c r="C13" s="26" t="s">
        <v>45</v>
      </c>
      <c r="D13" s="27" t="s">
        <v>31</v>
      </c>
      <c r="E13" s="28"/>
      <c r="F13" s="3">
        <f t="shared" si="8"/>
        <v>0</v>
      </c>
      <c r="G13" s="29" t="str">
        <f t="shared" si="9"/>
        <v xml:space="preserve"> </v>
      </c>
      <c r="H13" s="3">
        <f t="shared" si="10"/>
        <v>0</v>
      </c>
      <c r="I13" s="30">
        <f t="shared" si="11"/>
        <v>0</v>
      </c>
      <c r="J13" s="31"/>
      <c r="K13" s="20" t="str">
        <f t="shared" si="1"/>
        <v xml:space="preserve"> </v>
      </c>
      <c r="L13" s="21" t="str">
        <f t="shared" si="2"/>
        <v xml:space="preserve"> </v>
      </c>
      <c r="M13" s="21" t="str">
        <f t="shared" si="14"/>
        <v xml:space="preserve"> </v>
      </c>
      <c r="N13" s="27"/>
      <c r="O13" s="4">
        <f t="shared" si="12"/>
        <v>64.52</v>
      </c>
      <c r="P13" s="5" t="str" cm="1">
        <f t="array" ref="P13"/>
        <v xml:space="preserve"> </v>
      </c>
      <c r="Q13" s="5" t="str">
        <f t="shared" si="4"/>
        <v xml:space="preserve"> </v>
      </c>
      <c r="R13" s="30" t="str" cm="1">
        <f t="array" ref="R13">IFERROR(IF(B13=0," ",(P13-LOOKUP(2,1/($X$4:$X$50="ActiveRev Req't"),$P$4:$P$50))/LOOKUP(2,1/($X$4:$X$50="ActiveRev Req't"),$P$4:$P$50))," ")</f>
        <v xml:space="preserve"> </v>
      </c>
      <c r="S13" s="30" t="str">
        <f t="shared" si="13"/>
        <v xml:space="preserve"> </v>
      </c>
      <c r="T13" s="5" t="str" cm="1">
        <f t="array" ref="T13"/>
        <v xml:space="preserve"> </v>
      </c>
      <c r="U13" s="5" t="str">
        <f t="shared" si="6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7"/>
        <v xml:space="preserve"> </v>
      </c>
      <c r="X13" t="str">
        <f t="shared" si="0"/>
        <v>AnticipatedSurcharge</v>
      </c>
    </row>
    <row r="14" spans="1:24" x14ac:dyDescent="0.25">
      <c r="A14" s="26" t="s">
        <v>46</v>
      </c>
      <c r="B14" s="27" t="s">
        <v>47</v>
      </c>
      <c r="C14" s="26" t="s">
        <v>48</v>
      </c>
      <c r="D14" s="27" t="s">
        <v>26</v>
      </c>
      <c r="E14" s="28">
        <v>3754455.594</v>
      </c>
      <c r="F14" s="3">
        <f t="shared" si="8"/>
        <v>654719.23202481447</v>
      </c>
      <c r="G14" s="29">
        <f t="shared" si="9"/>
        <v>0.21121771517614493</v>
      </c>
      <c r="H14" s="3">
        <f t="shared" si="10"/>
        <v>654897.51500662928</v>
      </c>
      <c r="I14" s="30">
        <f t="shared" si="11"/>
        <v>0.21128738301278011</v>
      </c>
      <c r="J14" s="31">
        <v>45292</v>
      </c>
      <c r="K14" s="20" t="str">
        <f t="shared" si="1"/>
        <v>January</v>
      </c>
      <c r="L14" s="21">
        <f t="shared" si="2"/>
        <v>2024</v>
      </c>
      <c r="M14" s="21">
        <f t="shared" si="14"/>
        <v>2024</v>
      </c>
      <c r="N14" s="27"/>
      <c r="O14" s="4">
        <f t="shared" si="12"/>
        <v>64.52</v>
      </c>
      <c r="P14" s="5" cm="1">
        <f t="array" ref="P14"/>
        <v>82.55</v>
      </c>
      <c r="Q14" s="5">
        <f t="shared" si="4"/>
        <v>990.59999999999991</v>
      </c>
      <c r="R14" s="30" cm="1">
        <f t="array" ref="R14">IFERROR(IF(B14=0," ",(P14-LOOKUP(2,1/($X$4:$X$50="ActiveRev Req't"),$P$4:$P$50))/LOOKUP(2,1/($X$4:$X$50="ActiveRev Req't"),$P$4:$P$50))," ")</f>
        <v>7.075759424179557E-3</v>
      </c>
      <c r="S14" s="30">
        <f t="shared" si="13"/>
        <v>4.6924540266328509E-2</v>
      </c>
      <c r="T14" s="5" cm="1">
        <f t="array" ref="T14"/>
        <v>60.63</v>
      </c>
      <c r="U14" s="5">
        <f t="shared" si="6"/>
        <v>727.56000000000006</v>
      </c>
      <c r="V14" s="30" cm="1">
        <f t="array" ref="V14">IFERROR(IF(F14=0," ",(T14-LOOKUP(2,1/($X$4:$X$50="ActiveRev Req't"),$T$4:$T$50))/LOOKUP(2,1/($X$4:$X$50="ActiveRev Req't"),$T$4:$T$50))," ")</f>
        <v>-6.0145713842815099E-2</v>
      </c>
      <c r="W14" s="30">
        <f t="shared" si="7"/>
        <v>-2.461389961389952E-2</v>
      </c>
      <c r="X14" t="str">
        <f t="shared" si="0"/>
        <v>Pending - FiledRev Req't</v>
      </c>
    </row>
    <row r="15" spans="1:24" x14ac:dyDescent="0.25">
      <c r="A15" s="26" t="s">
        <v>39</v>
      </c>
      <c r="B15" s="27" t="s">
        <v>42</v>
      </c>
      <c r="C15" s="26" t="s">
        <v>49</v>
      </c>
      <c r="D15" s="27" t="s">
        <v>31</v>
      </c>
      <c r="E15" s="28"/>
      <c r="F15" s="3">
        <f t="shared" si="8"/>
        <v>0</v>
      </c>
      <c r="G15" s="29" t="str">
        <f t="shared" si="9"/>
        <v xml:space="preserve"> </v>
      </c>
      <c r="H15" s="3">
        <f t="shared" si="10"/>
        <v>0</v>
      </c>
      <c r="I15" s="30">
        <f t="shared" si="11"/>
        <v>0</v>
      </c>
      <c r="J15" s="31"/>
      <c r="K15" s="20" t="str">
        <f t="shared" si="1"/>
        <v xml:space="preserve"> </v>
      </c>
      <c r="L15" s="21" t="str">
        <f t="shared" si="2"/>
        <v xml:space="preserve"> </v>
      </c>
      <c r="M15" s="21" t="str">
        <f t="shared" si="14"/>
        <v xml:space="preserve"> </v>
      </c>
      <c r="N15" s="27"/>
      <c r="O15" s="4">
        <f t="shared" si="12"/>
        <v>64.52</v>
      </c>
      <c r="P15" s="5" t="str" cm="1">
        <f t="array" ref="P15"/>
        <v xml:space="preserve"> </v>
      </c>
      <c r="Q15" s="5" t="str">
        <f t="shared" si="4"/>
        <v xml:space="preserve"> </v>
      </c>
      <c r="R15" s="30" t="str" cm="1">
        <f t="array" ref="R15">IFERROR(IF(B15=0," ",(P15-LOOKUP(2,1/($X$4:$X$50="ActiveRev Req't"),$P$4:$P$50))/LOOKUP(2,1/($X$4:$X$50="ActiveRev Req't"),$P$4:$P$50))," ")</f>
        <v xml:space="preserve"> </v>
      </c>
      <c r="S15" s="30" t="str">
        <f t="shared" si="13"/>
        <v xml:space="preserve"> </v>
      </c>
      <c r="T15" s="5" t="str" cm="1">
        <f t="array" ref="T15"/>
        <v xml:space="preserve"> </v>
      </c>
      <c r="U15" s="5" t="str">
        <f t="shared" si="6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7"/>
        <v xml:space="preserve"> </v>
      </c>
      <c r="X15" t="str">
        <f t="shared" si="0"/>
        <v>AnticipatedSurcharge</v>
      </c>
    </row>
    <row r="16" spans="1:24" x14ac:dyDescent="0.25">
      <c r="A16" s="26" t="s">
        <v>39</v>
      </c>
      <c r="B16" s="27" t="s">
        <v>42</v>
      </c>
      <c r="C16" s="26" t="s">
        <v>50</v>
      </c>
      <c r="D16" s="27" t="s">
        <v>31</v>
      </c>
      <c r="E16" s="28"/>
      <c r="F16" s="3">
        <f t="shared" si="8"/>
        <v>0</v>
      </c>
      <c r="G16" s="29" t="str">
        <f t="shared" si="9"/>
        <v xml:space="preserve"> </v>
      </c>
      <c r="H16" s="3">
        <f t="shared" si="10"/>
        <v>0</v>
      </c>
      <c r="I16" s="30">
        <f t="shared" si="11"/>
        <v>0</v>
      </c>
      <c r="J16" s="31"/>
      <c r="K16" s="20" t="str">
        <f t="shared" si="1"/>
        <v xml:space="preserve"> </v>
      </c>
      <c r="L16" s="21" t="str">
        <f t="shared" si="2"/>
        <v xml:space="preserve"> </v>
      </c>
      <c r="M16" s="21" t="str">
        <f t="shared" si="14"/>
        <v xml:space="preserve"> </v>
      </c>
      <c r="N16" s="27"/>
      <c r="O16" s="4">
        <f t="shared" si="12"/>
        <v>64.52</v>
      </c>
      <c r="P16" s="5" t="str" cm="1">
        <f t="array" ref="P16"/>
        <v xml:space="preserve"> </v>
      </c>
      <c r="Q16" s="5" t="str">
        <f t="shared" si="4"/>
        <v xml:space="preserve"> </v>
      </c>
      <c r="R16" s="30" t="str" cm="1">
        <f t="array" ref="R16">IFERROR(IF(B16=0," ",(P16-LOOKUP(2,1/($X$4:$X$50="ActiveRev Req't"),$P$4:$P$50))/LOOKUP(2,1/($X$4:$X$50="ActiveRev Req't"),$P$4:$P$50))," ")</f>
        <v xml:space="preserve"> </v>
      </c>
      <c r="S16" s="30" t="str">
        <f t="shared" si="13"/>
        <v xml:space="preserve"> </v>
      </c>
      <c r="T16" s="5" t="str" cm="1">
        <f t="array" ref="T16"/>
        <v xml:space="preserve"> </v>
      </c>
      <c r="U16" s="5" t="str">
        <f t="shared" si="6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7"/>
        <v xml:space="preserve"> </v>
      </c>
      <c r="X16" t="str">
        <f t="shared" si="0"/>
        <v>AnticipatedSurcharge</v>
      </c>
    </row>
    <row r="17" spans="1:24" x14ac:dyDescent="0.25">
      <c r="A17" s="26" t="s">
        <v>39</v>
      </c>
      <c r="B17" s="27" t="s">
        <v>42</v>
      </c>
      <c r="C17" s="26" t="s">
        <v>51</v>
      </c>
      <c r="D17" s="27" t="s">
        <v>31</v>
      </c>
      <c r="E17" s="28"/>
      <c r="F17" s="3">
        <f t="shared" si="8"/>
        <v>0</v>
      </c>
      <c r="G17" s="29" t="str">
        <f t="shared" si="9"/>
        <v xml:space="preserve"> </v>
      </c>
      <c r="H17" s="3">
        <f t="shared" si="10"/>
        <v>0</v>
      </c>
      <c r="I17" s="30">
        <f t="shared" si="11"/>
        <v>0</v>
      </c>
      <c r="J17" s="31"/>
      <c r="K17" s="20" t="str">
        <f t="shared" si="1"/>
        <v xml:space="preserve"> </v>
      </c>
      <c r="L17" s="21" t="str">
        <f t="shared" si="2"/>
        <v xml:space="preserve"> </v>
      </c>
      <c r="M17" s="21" t="str">
        <f t="shared" si="14"/>
        <v xml:space="preserve"> </v>
      </c>
      <c r="N17" s="27"/>
      <c r="O17" s="4">
        <f t="shared" si="12"/>
        <v>64.52</v>
      </c>
      <c r="P17" s="5" t="str" cm="1">
        <f t="array" ref="P17"/>
        <v xml:space="preserve"> </v>
      </c>
      <c r="Q17" s="5" t="str">
        <f t="shared" si="4"/>
        <v xml:space="preserve"> </v>
      </c>
      <c r="R17" s="30" t="str" cm="1">
        <f t="array" ref="R17">IFERROR(IF(B17=0," ",(P17-LOOKUP(2,1/($X$4:$X$50="ActiveRev Req't"),$P$4:$P$50))/LOOKUP(2,1/($X$4:$X$50="ActiveRev Req't"),$P$4:$P$50))," ")</f>
        <v xml:space="preserve"> </v>
      </c>
      <c r="S17" s="30" t="str">
        <f t="shared" si="13"/>
        <v xml:space="preserve"> </v>
      </c>
      <c r="T17" s="5" t="str" cm="1">
        <f t="array" ref="T17"/>
        <v xml:space="preserve"> </v>
      </c>
      <c r="U17" s="5" t="str">
        <f t="shared" si="6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7"/>
        <v xml:space="preserve"> </v>
      </c>
      <c r="X17" t="str">
        <f t="shared" si="0"/>
        <v>AnticipatedSurcharge</v>
      </c>
    </row>
    <row r="18" spans="1:24" x14ac:dyDescent="0.25">
      <c r="A18" s="26" t="s">
        <v>39</v>
      </c>
      <c r="B18" s="27" t="s">
        <v>42</v>
      </c>
      <c r="C18" s="26" t="s">
        <v>45</v>
      </c>
      <c r="D18" s="27" t="s">
        <v>31</v>
      </c>
      <c r="E18" s="28"/>
      <c r="F18" s="3">
        <f t="shared" si="8"/>
        <v>0</v>
      </c>
      <c r="G18" s="29" t="str">
        <f t="shared" si="9"/>
        <v xml:space="preserve"> </v>
      </c>
      <c r="H18" s="3">
        <f t="shared" si="10"/>
        <v>0</v>
      </c>
      <c r="I18" s="30">
        <f t="shared" si="11"/>
        <v>0</v>
      </c>
      <c r="J18" s="31"/>
      <c r="K18" s="20" t="str">
        <f t="shared" si="1"/>
        <v xml:space="preserve"> </v>
      </c>
      <c r="L18" s="21" t="str">
        <f t="shared" si="2"/>
        <v xml:space="preserve"> </v>
      </c>
      <c r="M18" s="21" t="str">
        <f t="shared" si="14"/>
        <v xml:space="preserve"> </v>
      </c>
      <c r="N18" s="27"/>
      <c r="O18" s="4">
        <f t="shared" si="12"/>
        <v>64.52</v>
      </c>
      <c r="P18" s="5" t="str" cm="1">
        <f t="array" ref="P18"/>
        <v xml:space="preserve"> </v>
      </c>
      <c r="Q18" s="5" t="str">
        <f t="shared" si="4"/>
        <v xml:space="preserve"> </v>
      </c>
      <c r="R18" s="30" t="str" cm="1">
        <f t="array" ref="R18">IFERROR(IF(B18=0," ",(P18-LOOKUP(2,1/($X$4:$X$50="ActiveRev Req't"),$P$4:$P$50))/LOOKUP(2,1/($X$4:$X$50="ActiveRev Req't"),$P$4:$P$50))," ")</f>
        <v xml:space="preserve"> </v>
      </c>
      <c r="S18" s="30" t="str">
        <f t="shared" si="13"/>
        <v xml:space="preserve"> </v>
      </c>
      <c r="T18" s="5" t="str" cm="1">
        <f t="array" ref="T18"/>
        <v xml:space="preserve"> </v>
      </c>
      <c r="U18" s="5" t="str">
        <f t="shared" si="6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7"/>
        <v xml:space="preserve"> </v>
      </c>
      <c r="X18" t="str">
        <f t="shared" si="0"/>
        <v>AnticipatedSurcharge</v>
      </c>
    </row>
    <row r="19" spans="1:24" x14ac:dyDescent="0.25">
      <c r="A19" s="26" t="s">
        <v>46</v>
      </c>
      <c r="B19" s="27" t="s">
        <v>47</v>
      </c>
      <c r="C19" s="26" t="s">
        <v>52</v>
      </c>
      <c r="D19" s="27" t="s">
        <v>26</v>
      </c>
      <c r="E19" s="28">
        <v>3753856.594</v>
      </c>
      <c r="F19" s="3">
        <f t="shared" si="8"/>
        <v>654120.23202481447</v>
      </c>
      <c r="G19" s="29">
        <f t="shared" si="9"/>
        <v>0.21102447293549892</v>
      </c>
      <c r="H19" s="3">
        <f t="shared" si="10"/>
        <v>654298.51500662928</v>
      </c>
      <c r="I19" s="30">
        <f t="shared" si="11"/>
        <v>0.21109412965706478</v>
      </c>
      <c r="J19" s="31">
        <v>45658</v>
      </c>
      <c r="K19" s="20" t="str">
        <f t="shared" si="1"/>
        <v>January</v>
      </c>
      <c r="L19" s="21">
        <f t="shared" si="2"/>
        <v>2025</v>
      </c>
      <c r="M19" s="21">
        <f t="shared" si="14"/>
        <v>2025</v>
      </c>
      <c r="N19" s="27"/>
      <c r="O19" s="4">
        <f t="shared" si="12"/>
        <v>64.52</v>
      </c>
      <c r="P19" s="5" cm="1">
        <f t="array" ref="P19"/>
        <v>87.37</v>
      </c>
      <c r="Q19" s="5">
        <f t="shared" si="4"/>
        <v>1048.44</v>
      </c>
      <c r="R19" s="30" cm="1">
        <f t="array" ref="R19">IFERROR(IF(B19=0," ",(P19-LOOKUP(2,1/($X$4:$X$50="ActiveRev Req't"),$P$4:$P$50))/LOOKUP(2,1/($X$4:$X$50="ActiveRev Req't"),$P$4:$P$50))," ")</f>
        <v>6.5877760156154763E-2</v>
      </c>
      <c r="S19" s="30">
        <f t="shared" si="13"/>
        <v>0.10805326569435651</v>
      </c>
      <c r="T19" s="5" cm="1">
        <f t="array" ref="T19"/>
        <v>64.239999999999995</v>
      </c>
      <c r="U19" s="5">
        <f t="shared" si="6"/>
        <v>770.87999999999988</v>
      </c>
      <c r="V19" s="30" cm="1">
        <f t="array" ref="V19">IFERROR(IF(F19=0," ",(T19-LOOKUP(2,1/($X$4:$X$50="ActiveRev Req't"),$T$4:$T$50))/LOOKUP(2,1/($X$4:$X$50="ActiveRev Req't"),$T$4:$T$50))," ")</f>
        <v>-4.1853976127733715E-3</v>
      </c>
      <c r="W19" s="30">
        <f t="shared" si="7"/>
        <v>3.3462033462033434E-2</v>
      </c>
      <c r="X19" t="str">
        <f t="shared" si="0"/>
        <v>Pending - FiledRev Req't</v>
      </c>
    </row>
    <row r="20" spans="1:24" x14ac:dyDescent="0.25">
      <c r="A20" s="26" t="s">
        <v>39</v>
      </c>
      <c r="B20" s="27" t="s">
        <v>42</v>
      </c>
      <c r="C20" s="26" t="s">
        <v>36</v>
      </c>
      <c r="D20" s="27" t="s">
        <v>31</v>
      </c>
      <c r="E20" s="28"/>
      <c r="F20" s="3">
        <f t="shared" si="8"/>
        <v>0</v>
      </c>
      <c r="G20" s="29" t="str">
        <f t="shared" si="9"/>
        <v xml:space="preserve"> </v>
      </c>
      <c r="H20" s="3">
        <f t="shared" si="10"/>
        <v>0</v>
      </c>
      <c r="I20" s="30">
        <f t="shared" si="11"/>
        <v>0</v>
      </c>
      <c r="J20" s="31"/>
      <c r="K20" s="20" t="str">
        <f t="shared" si="1"/>
        <v xml:space="preserve"> </v>
      </c>
      <c r="L20" s="21" t="str">
        <f t="shared" si="2"/>
        <v xml:space="preserve"> </v>
      </c>
      <c r="M20" s="21" t="str">
        <f t="shared" si="14"/>
        <v xml:space="preserve"> </v>
      </c>
      <c r="N20" s="27"/>
      <c r="O20" s="4">
        <f t="shared" si="12"/>
        <v>64.52</v>
      </c>
      <c r="P20" s="5" t="str" cm="1">
        <f t="array" ref="P20"/>
        <v xml:space="preserve"> </v>
      </c>
      <c r="Q20" s="5" t="str">
        <f t="shared" si="4"/>
        <v xml:space="preserve"> </v>
      </c>
      <c r="R20" s="30" t="str" cm="1">
        <f t="array" ref="R20">IFERROR(IF(B20=0," ",(P20-LOOKUP(2,1/($X$4:$X$50="ActiveRev Req't"),$P$4:$P$50))/LOOKUP(2,1/($X$4:$X$50="ActiveRev Req't"),$P$4:$P$50))," ")</f>
        <v xml:space="preserve"> </v>
      </c>
      <c r="S20" s="30" t="str">
        <f t="shared" si="13"/>
        <v xml:space="preserve"> </v>
      </c>
      <c r="T20" s="5" t="str" cm="1">
        <f t="array" ref="T20"/>
        <v xml:space="preserve"> </v>
      </c>
      <c r="U20" s="5" t="str">
        <f t="shared" si="6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7"/>
        <v xml:space="preserve"> </v>
      </c>
      <c r="X20" t="str">
        <f t="shared" si="0"/>
        <v>AnticipatedSurcharge</v>
      </c>
    </row>
    <row r="21" spans="1:24" x14ac:dyDescent="0.25">
      <c r="A21" s="26" t="s">
        <v>39</v>
      </c>
      <c r="B21" s="27" t="s">
        <v>42</v>
      </c>
      <c r="C21" s="26" t="s">
        <v>45</v>
      </c>
      <c r="D21" s="27" t="s">
        <v>31</v>
      </c>
      <c r="E21" s="28"/>
      <c r="F21" s="3">
        <f t="shared" si="8"/>
        <v>0</v>
      </c>
      <c r="G21" s="29" t="str">
        <f t="shared" si="9"/>
        <v xml:space="preserve"> </v>
      </c>
      <c r="H21" s="3">
        <f t="shared" si="10"/>
        <v>0</v>
      </c>
      <c r="I21" s="30">
        <f t="shared" si="11"/>
        <v>0</v>
      </c>
      <c r="J21" s="31"/>
      <c r="K21" s="20" t="str">
        <f t="shared" si="1"/>
        <v xml:space="preserve"> </v>
      </c>
      <c r="L21" s="21" t="str">
        <f t="shared" si="2"/>
        <v xml:space="preserve"> </v>
      </c>
      <c r="M21" s="21" t="str">
        <f t="shared" si="14"/>
        <v xml:space="preserve"> </v>
      </c>
      <c r="N21" s="27"/>
      <c r="O21" s="4">
        <f t="shared" si="12"/>
        <v>64.52</v>
      </c>
      <c r="P21" s="5" t="str" cm="1">
        <f t="array" ref="P21"/>
        <v xml:space="preserve"> </v>
      </c>
      <c r="Q21" s="5" t="str">
        <f t="shared" si="4"/>
        <v xml:space="preserve"> </v>
      </c>
      <c r="R21" s="30" t="str" cm="1">
        <f t="array" ref="R21">IFERROR(IF(B21=0," ",(P21-LOOKUP(2,1/($X$4:$X$50="ActiveRev Req't"),$P$4:$P$50))/LOOKUP(2,1/($X$4:$X$50="ActiveRev Req't"),$P$4:$P$50))," ")</f>
        <v xml:space="preserve"> </v>
      </c>
      <c r="S21" s="30" t="str">
        <f t="shared" si="13"/>
        <v xml:space="preserve"> </v>
      </c>
      <c r="T21" s="5" t="str" cm="1">
        <f t="array" ref="T21"/>
        <v xml:space="preserve"> </v>
      </c>
      <c r="U21" s="5" t="str">
        <f t="shared" si="6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7"/>
        <v xml:space="preserve"> </v>
      </c>
      <c r="X21" t="str">
        <f t="shared" si="0"/>
        <v>AnticipatedSurcharge</v>
      </c>
    </row>
    <row r="22" spans="1:24" x14ac:dyDescent="0.25">
      <c r="A22" s="26" t="s">
        <v>46</v>
      </c>
      <c r="B22" s="27" t="s">
        <v>47</v>
      </c>
      <c r="C22" s="26" t="s">
        <v>53</v>
      </c>
      <c r="D22" s="27" t="s">
        <v>26</v>
      </c>
      <c r="E22" s="28">
        <v>4051716.5848341594</v>
      </c>
      <c r="F22" s="3">
        <f t="shared" si="8"/>
        <v>951980.22285897378</v>
      </c>
      <c r="G22" s="29">
        <f t="shared" si="9"/>
        <v>0.30711651304834248</v>
      </c>
      <c r="H22" s="3">
        <f t="shared" si="10"/>
        <v>952158.5058407886</v>
      </c>
      <c r="I22" s="30">
        <f t="shared" si="11"/>
        <v>0.30719169687248343</v>
      </c>
      <c r="J22" s="31">
        <v>46023</v>
      </c>
      <c r="K22" s="20" t="str">
        <f t="shared" si="1"/>
        <v>January</v>
      </c>
      <c r="L22" s="21">
        <f t="shared" si="2"/>
        <v>2026</v>
      </c>
      <c r="M22" s="21">
        <f t="shared" si="14"/>
        <v>2026</v>
      </c>
      <c r="N22" s="27"/>
      <c r="O22" s="4">
        <f t="shared" si="12"/>
        <v>64.52</v>
      </c>
      <c r="P22" s="5" cm="1">
        <f t="array" ref="P22"/>
        <v>91.49</v>
      </c>
      <c r="Q22" s="5">
        <f t="shared" si="4"/>
        <v>1097.8799999999999</v>
      </c>
      <c r="R22" s="30" cm="1">
        <f t="array" ref="R22">IFERROR(IF(B22=0," ",(P22-LOOKUP(2,1/($X$4:$X$50="ActiveRev Req't"),$P$4:$P$50))/LOOKUP(2,1/($X$4:$X$50="ActiveRev Req't"),$P$4:$P$50))," ")</f>
        <v>0.11614005123825785</v>
      </c>
      <c r="S22" s="30">
        <f t="shared" si="13"/>
        <v>0.16030437539632214</v>
      </c>
      <c r="T22" s="5" cm="1">
        <f t="array" ref="T22"/>
        <v>67.33</v>
      </c>
      <c r="U22" s="5">
        <f t="shared" si="6"/>
        <v>807.96</v>
      </c>
      <c r="V22" s="30" cm="1">
        <f t="array" ref="V22">IFERROR(IF(F22=0," ",(T22-LOOKUP(2,1/($X$4:$X$50="ActiveRev Req't"),$T$4:$T$50))/LOOKUP(2,1/($X$4:$X$50="ActiveRev Req't"),$T$4:$T$50))," ")</f>
        <v>4.371415284452012E-2</v>
      </c>
      <c r="W22" s="30">
        <f t="shared" si="7"/>
        <v>8.3172458172458205E-2</v>
      </c>
      <c r="X22" t="str">
        <f t="shared" si="0"/>
        <v>Pending - FiledRev Req't</v>
      </c>
    </row>
    <row r="23" spans="1:24" x14ac:dyDescent="0.25">
      <c r="A23" s="26" t="s">
        <v>39</v>
      </c>
      <c r="B23" s="27" t="s">
        <v>42</v>
      </c>
      <c r="C23" s="26" t="s">
        <v>36</v>
      </c>
      <c r="D23" s="27" t="s">
        <v>31</v>
      </c>
      <c r="E23" s="28"/>
      <c r="F23" s="3">
        <f t="shared" si="8"/>
        <v>0</v>
      </c>
      <c r="G23" s="29" t="str">
        <f t="shared" si="9"/>
        <v xml:space="preserve"> </v>
      </c>
      <c r="H23" s="3">
        <f t="shared" si="10"/>
        <v>0</v>
      </c>
      <c r="I23" s="30">
        <f t="shared" si="11"/>
        <v>0</v>
      </c>
      <c r="J23" s="31"/>
      <c r="K23" s="20" t="str">
        <f t="shared" si="1"/>
        <v xml:space="preserve"> </v>
      </c>
      <c r="L23" s="21" t="str">
        <f t="shared" si="2"/>
        <v xml:space="preserve"> </v>
      </c>
      <c r="M23" s="21" t="str">
        <f t="shared" si="14"/>
        <v xml:space="preserve"> </v>
      </c>
      <c r="N23" s="27"/>
      <c r="O23" s="4">
        <f t="shared" si="12"/>
        <v>64.52</v>
      </c>
      <c r="P23" s="5" t="str" cm="1">
        <f t="array" ref="P23"/>
        <v xml:space="preserve"> </v>
      </c>
      <c r="Q23" s="5" t="str">
        <f t="shared" si="4"/>
        <v xml:space="preserve"> </v>
      </c>
      <c r="R23" s="30" t="str" cm="1">
        <f t="array" ref="R23">IFERROR(IF(B23=0," ",(P23-LOOKUP(2,1/($X$4:$X$50="ActiveRev Req't"),$P$4:$P$50))/LOOKUP(2,1/($X$4:$X$50="ActiveRev Req't"),$P$4:$P$50))," ")</f>
        <v xml:space="preserve"> </v>
      </c>
      <c r="S23" s="30" t="str">
        <f t="shared" si="13"/>
        <v xml:space="preserve"> </v>
      </c>
      <c r="T23" s="5" t="str" cm="1">
        <f t="array" ref="T23"/>
        <v xml:space="preserve"> </v>
      </c>
      <c r="U23" s="5" t="str">
        <f t="shared" si="6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7"/>
        <v xml:space="preserve"> </v>
      </c>
      <c r="X23" t="str">
        <f t="shared" si="0"/>
        <v>AnticipatedSurcharge</v>
      </c>
    </row>
    <row r="24" spans="1:24" x14ac:dyDescent="0.25">
      <c r="A24" s="26" t="s">
        <v>39</v>
      </c>
      <c r="B24" s="27" t="s">
        <v>42</v>
      </c>
      <c r="C24" s="26" t="s">
        <v>45</v>
      </c>
      <c r="D24" s="27" t="s">
        <v>31</v>
      </c>
      <c r="E24" s="28"/>
      <c r="F24" s="3">
        <f t="shared" si="8"/>
        <v>0</v>
      </c>
      <c r="G24" s="29" t="str">
        <f t="shared" si="9"/>
        <v xml:space="preserve"> </v>
      </c>
      <c r="H24" s="3">
        <f t="shared" si="10"/>
        <v>0</v>
      </c>
      <c r="I24" s="30">
        <f t="shared" si="11"/>
        <v>0</v>
      </c>
      <c r="J24" s="31"/>
      <c r="K24" s="20" t="str">
        <f t="shared" si="1"/>
        <v xml:space="preserve"> </v>
      </c>
      <c r="L24" s="21" t="str">
        <f t="shared" si="2"/>
        <v xml:space="preserve"> </v>
      </c>
      <c r="M24" s="21" t="str">
        <f t="shared" si="14"/>
        <v xml:space="preserve"> </v>
      </c>
      <c r="N24" s="27"/>
      <c r="O24" s="4">
        <f t="shared" si="12"/>
        <v>64.52</v>
      </c>
      <c r="P24" s="5" t="str" cm="1">
        <f t="array" ref="P24"/>
        <v xml:space="preserve"> </v>
      </c>
      <c r="Q24" s="5" t="str">
        <f t="shared" si="4"/>
        <v xml:space="preserve"> </v>
      </c>
      <c r="R24" s="30" t="str" cm="1">
        <f t="array" ref="R24">IFERROR(IF(B24=0," ",(P24-LOOKUP(2,1/($X$4:$X$50="ActiveRev Req't"),$P$4:$P$50))/LOOKUP(2,1/($X$4:$X$50="ActiveRev Req't"),$P$4:$P$50))," ")</f>
        <v xml:space="preserve"> </v>
      </c>
      <c r="S24" s="30" t="str">
        <f t="shared" si="13"/>
        <v xml:space="preserve"> </v>
      </c>
      <c r="T24" s="5" t="str" cm="1">
        <f t="array" ref="T24"/>
        <v xml:space="preserve"> </v>
      </c>
      <c r="U24" s="5" t="str">
        <f t="shared" si="6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7"/>
        <v xml:space="preserve"> </v>
      </c>
      <c r="X24" t="str">
        <f t="shared" si="0"/>
        <v>AnticipatedSurcharge</v>
      </c>
    </row>
    <row r="25" spans="1:24" x14ac:dyDescent="0.25">
      <c r="A25" s="26"/>
      <c r="B25" s="27"/>
      <c r="C25" s="26"/>
      <c r="D25" s="27"/>
      <c r="E25" s="28"/>
      <c r="F25" s="3">
        <f t="shared" si="8"/>
        <v>0</v>
      </c>
      <c r="G25" s="29" t="str">
        <f t="shared" si="9"/>
        <v xml:space="preserve"> </v>
      </c>
      <c r="H25" s="3">
        <f t="shared" si="10"/>
        <v>0</v>
      </c>
      <c r="I25" s="30">
        <f t="shared" si="11"/>
        <v>0</v>
      </c>
      <c r="J25" s="27"/>
      <c r="K25" s="20" t="str">
        <f t="shared" si="1"/>
        <v xml:space="preserve"> </v>
      </c>
      <c r="L25" s="21" t="str">
        <f t="shared" si="2"/>
        <v xml:space="preserve"> </v>
      </c>
      <c r="M25" s="21" t="str">
        <f t="shared" si="14"/>
        <v xml:space="preserve"> </v>
      </c>
      <c r="N25" s="27"/>
      <c r="O25" s="4" t="str">
        <f t="shared" si="12"/>
        <v xml:space="preserve"> </v>
      </c>
      <c r="P25" s="5" t="str" cm="1">
        <f t="array" ref="P25"/>
        <v xml:space="preserve"> </v>
      </c>
      <c r="Q25" s="5" t="str">
        <f t="shared" si="4"/>
        <v xml:space="preserve"> </v>
      </c>
      <c r="R25" s="30" t="str" cm="1">
        <f t="array" ref="R25">IFERROR(IF(B25=0," ",(P25-LOOKUP(2,1/($X$4:$X$50="ActiveRev Req't"),$P$4:$P$50))/LOOKUP(2,1/($X$4:$X$50="ActiveRev Req't"),$P$4:$P$50))," ")</f>
        <v xml:space="preserve"> </v>
      </c>
      <c r="S25" s="30" t="str">
        <f t="shared" si="13"/>
        <v xml:space="preserve"> </v>
      </c>
      <c r="T25" s="5" t="str" cm="1">
        <f t="array" ref="T25"/>
        <v xml:space="preserve"> </v>
      </c>
      <c r="U25" s="5" t="str">
        <f t="shared" si="6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7"/>
        <v xml:space="preserve"> </v>
      </c>
      <c r="X25" t="str">
        <f t="shared" si="0"/>
        <v/>
      </c>
    </row>
    <row r="26" spans="1:24" x14ac:dyDescent="0.25">
      <c r="A26" s="26"/>
      <c r="B26" s="26"/>
      <c r="C26" s="26"/>
      <c r="D26" s="27"/>
      <c r="E26" s="28"/>
      <c r="F26" s="3">
        <f t="shared" si="8"/>
        <v>0</v>
      </c>
      <c r="G26" s="29" t="str">
        <f t="shared" si="9"/>
        <v xml:space="preserve"> </v>
      </c>
      <c r="H26" s="3">
        <f t="shared" si="10"/>
        <v>0</v>
      </c>
      <c r="I26" s="30">
        <f t="shared" si="11"/>
        <v>0</v>
      </c>
      <c r="J26" s="27"/>
      <c r="K26" s="20" t="str">
        <f t="shared" si="1"/>
        <v xml:space="preserve"> </v>
      </c>
      <c r="L26" s="21" t="str">
        <f t="shared" si="2"/>
        <v xml:space="preserve"> </v>
      </c>
      <c r="M26" s="21" t="str">
        <f t="shared" si="14"/>
        <v xml:space="preserve"> </v>
      </c>
      <c r="N26" s="27"/>
      <c r="O26" s="4" t="str">
        <f t="shared" si="12"/>
        <v xml:space="preserve"> </v>
      </c>
      <c r="P26" s="5" t="str" cm="1">
        <f t="array" ref="P26"/>
        <v xml:space="preserve"> </v>
      </c>
      <c r="Q26" s="5" t="str">
        <f t="shared" si="4"/>
        <v xml:space="preserve"> </v>
      </c>
      <c r="R26" s="30" t="str" cm="1">
        <f t="array" ref="R26">IFERROR(IF(B26=0," ",(P26-LOOKUP(2,1/($X$4:$X$50="ActiveRev Req't"),$P$4:$P$50))/LOOKUP(2,1/($X$4:$X$50="ActiveRev Req't"),$P$4:$P$50))," ")</f>
        <v xml:space="preserve"> </v>
      </c>
      <c r="S26" s="30" t="str">
        <f t="shared" si="13"/>
        <v xml:space="preserve"> </v>
      </c>
      <c r="T26" s="5" t="str" cm="1">
        <f t="array" ref="T26"/>
        <v xml:space="preserve"> </v>
      </c>
      <c r="U26" s="5" t="str">
        <f t="shared" si="6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7"/>
        <v xml:space="preserve"> </v>
      </c>
      <c r="X26" t="str">
        <f t="shared" si="0"/>
        <v/>
      </c>
    </row>
    <row r="27" spans="1:24" x14ac:dyDescent="0.25">
      <c r="A27" s="26"/>
      <c r="B27" s="26"/>
      <c r="C27" s="26"/>
      <c r="D27" s="27"/>
      <c r="E27" s="28"/>
      <c r="F27" s="3">
        <f t="shared" si="8"/>
        <v>0</v>
      </c>
      <c r="G27" s="29" t="str">
        <f t="shared" si="9"/>
        <v xml:space="preserve"> </v>
      </c>
      <c r="H27" s="3">
        <f t="shared" si="10"/>
        <v>0</v>
      </c>
      <c r="I27" s="30">
        <f t="shared" si="11"/>
        <v>0</v>
      </c>
      <c r="J27" s="27"/>
      <c r="K27" s="20" t="str">
        <f t="shared" si="1"/>
        <v xml:space="preserve"> </v>
      </c>
      <c r="L27" s="21" t="str">
        <f t="shared" si="2"/>
        <v xml:space="preserve"> </v>
      </c>
      <c r="M27" s="21" t="str">
        <f t="shared" si="14"/>
        <v xml:space="preserve"> </v>
      </c>
      <c r="N27" s="27"/>
      <c r="O27" s="4" t="str">
        <f t="shared" si="12"/>
        <v xml:space="preserve"> </v>
      </c>
      <c r="P27" s="5" t="str" cm="1">
        <f t="array" ref="P27"/>
        <v xml:space="preserve"> </v>
      </c>
      <c r="Q27" s="5" t="str">
        <f t="shared" si="4"/>
        <v xml:space="preserve"> </v>
      </c>
      <c r="R27" s="30" t="str" cm="1">
        <f t="array" ref="R27">IFERROR(IF(B27=0," ",(P27-LOOKUP(2,1/($X$4:$X$50="ActiveRev Req't"),$P$4:$P$50))/LOOKUP(2,1/($X$4:$X$50="ActiveRev Req't"),$P$4:$P$50))," ")</f>
        <v xml:space="preserve"> </v>
      </c>
      <c r="S27" s="30" t="str">
        <f t="shared" si="13"/>
        <v xml:space="preserve"> </v>
      </c>
      <c r="T27" s="5" t="str" cm="1">
        <f t="array" ref="T27"/>
        <v xml:space="preserve"> </v>
      </c>
      <c r="U27" s="5" t="str">
        <f t="shared" si="6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7"/>
        <v xml:space="preserve"> </v>
      </c>
      <c r="X27" t="str">
        <f t="shared" si="0"/>
        <v/>
      </c>
    </row>
    <row r="28" spans="1:24" x14ac:dyDescent="0.25">
      <c r="A28" s="26"/>
      <c r="B28" s="26"/>
      <c r="C28" s="26"/>
      <c r="D28" s="27"/>
      <c r="E28" s="28"/>
      <c r="F28" s="3">
        <f t="shared" si="8"/>
        <v>0</v>
      </c>
      <c r="G28" s="29" t="str">
        <f t="shared" si="9"/>
        <v xml:space="preserve"> </v>
      </c>
      <c r="H28" s="3">
        <f t="shared" si="10"/>
        <v>0</v>
      </c>
      <c r="I28" s="30">
        <f t="shared" si="11"/>
        <v>0</v>
      </c>
      <c r="J28" s="27"/>
      <c r="K28" s="20" t="str">
        <f t="shared" si="1"/>
        <v xml:space="preserve"> </v>
      </c>
      <c r="L28" s="21" t="str">
        <f t="shared" si="2"/>
        <v xml:space="preserve"> </v>
      </c>
      <c r="M28" s="21" t="str">
        <f t="shared" si="14"/>
        <v xml:space="preserve"> </v>
      </c>
      <c r="N28" s="27"/>
      <c r="O28" s="4" t="str">
        <f t="shared" si="12"/>
        <v xml:space="preserve"> </v>
      </c>
      <c r="P28" s="5" t="str" cm="1">
        <f t="array" ref="P28"/>
        <v xml:space="preserve"> </v>
      </c>
      <c r="Q28" s="5" t="str">
        <f t="shared" si="4"/>
        <v xml:space="preserve"> </v>
      </c>
      <c r="R28" s="30" t="str" cm="1">
        <f t="array" ref="R28">IFERROR(IF(B28=0," ",(P28-LOOKUP(2,1/($X$4:$X$50="ActiveRev Req't"),$P$4:$P$50))/LOOKUP(2,1/($X$4:$X$50="ActiveRev Req't"),$P$4:$P$50))," ")</f>
        <v xml:space="preserve"> </v>
      </c>
      <c r="S28" s="30" t="str">
        <f t="shared" si="13"/>
        <v xml:space="preserve"> </v>
      </c>
      <c r="T28" s="5" t="str" cm="1">
        <f t="array" ref="T28"/>
        <v xml:space="preserve"> </v>
      </c>
      <c r="U28" s="5" t="str">
        <f t="shared" si="6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7"/>
        <v xml:space="preserve"> </v>
      </c>
      <c r="X28" t="str">
        <f t="shared" si="0"/>
        <v/>
      </c>
    </row>
    <row r="29" spans="1:24" x14ac:dyDescent="0.25">
      <c r="A29" s="26"/>
      <c r="B29" s="26"/>
      <c r="C29" s="26"/>
      <c r="D29" s="27"/>
      <c r="E29" s="28"/>
      <c r="F29" s="3">
        <f t="shared" si="8"/>
        <v>0</v>
      </c>
      <c r="G29" s="29" t="str">
        <f t="shared" si="9"/>
        <v xml:space="preserve"> </v>
      </c>
      <c r="H29" s="3">
        <f t="shared" si="10"/>
        <v>0</v>
      </c>
      <c r="I29" s="30">
        <f t="shared" si="11"/>
        <v>0</v>
      </c>
      <c r="J29" s="27"/>
      <c r="K29" s="20" t="str">
        <f t="shared" si="1"/>
        <v xml:space="preserve"> </v>
      </c>
      <c r="L29" s="21" t="str">
        <f t="shared" si="2"/>
        <v xml:space="preserve"> </v>
      </c>
      <c r="M29" s="21" t="str">
        <f t="shared" si="14"/>
        <v xml:space="preserve"> </v>
      </c>
      <c r="N29" s="27"/>
      <c r="O29" s="4" t="str">
        <f t="shared" si="12"/>
        <v xml:space="preserve"> </v>
      </c>
      <c r="P29" s="5" t="str" cm="1">
        <f t="array" ref="P29"/>
        <v xml:space="preserve"> </v>
      </c>
      <c r="Q29" s="5" t="str">
        <f t="shared" si="4"/>
        <v xml:space="preserve"> </v>
      </c>
      <c r="R29" s="30" t="str" cm="1">
        <f t="array" ref="R29">IFERROR(IF(B29=0," ",(P29-LOOKUP(2,1/($X$4:$X$50="ActiveRev Req't"),$P$4:$P$50))/LOOKUP(2,1/($X$4:$X$50="ActiveRev Req't"),$P$4:$P$50))," ")</f>
        <v xml:space="preserve"> </v>
      </c>
      <c r="S29" s="30" t="str">
        <f t="shared" si="13"/>
        <v xml:space="preserve"> </v>
      </c>
      <c r="T29" s="5" t="str" cm="1">
        <f t="array" ref="T29"/>
        <v xml:space="preserve"> </v>
      </c>
      <c r="U29" s="5" t="str">
        <f t="shared" si="6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7"/>
        <v xml:space="preserve"> </v>
      </c>
      <c r="X29" t="str">
        <f t="shared" si="0"/>
        <v/>
      </c>
    </row>
    <row r="30" spans="1:24" x14ac:dyDescent="0.25">
      <c r="A30" s="26"/>
      <c r="B30" s="26"/>
      <c r="C30" s="26"/>
      <c r="D30" s="27"/>
      <c r="E30" s="28"/>
      <c r="F30" s="3">
        <f t="shared" si="8"/>
        <v>0</v>
      </c>
      <c r="G30" s="29" t="str">
        <f t="shared" si="9"/>
        <v xml:space="preserve"> </v>
      </c>
      <c r="H30" s="3">
        <f t="shared" si="10"/>
        <v>0</v>
      </c>
      <c r="I30" s="30">
        <f t="shared" si="11"/>
        <v>0</v>
      </c>
      <c r="J30" s="27"/>
      <c r="K30" s="20" t="str">
        <f t="shared" si="1"/>
        <v xml:space="preserve"> </v>
      </c>
      <c r="L30" s="21" t="str">
        <f t="shared" si="2"/>
        <v xml:space="preserve"> </v>
      </c>
      <c r="M30" s="21" t="str">
        <f t="shared" si="14"/>
        <v xml:space="preserve"> </v>
      </c>
      <c r="N30" s="27"/>
      <c r="O30" s="4" t="str">
        <f t="shared" si="12"/>
        <v xml:space="preserve"> </v>
      </c>
      <c r="P30" s="5" t="str" cm="1">
        <f t="array" ref="P30"/>
        <v xml:space="preserve"> </v>
      </c>
      <c r="Q30" s="5" t="str">
        <f t="shared" si="4"/>
        <v xml:space="preserve"> </v>
      </c>
      <c r="R30" s="30" t="str" cm="1">
        <f t="array" ref="R30">IFERROR(IF(B30=0," ",(P30-LOOKUP(2,1/($X$4:$X$50="ActiveRev Req't"),$P$4:$P$50))/LOOKUP(2,1/($X$4:$X$50="ActiveRev Req't"),$P$4:$P$50))," ")</f>
        <v xml:space="preserve"> </v>
      </c>
      <c r="S30" s="30" t="str">
        <f t="shared" si="13"/>
        <v xml:space="preserve"> </v>
      </c>
      <c r="T30" s="5" t="str" cm="1">
        <f t="array" ref="T30"/>
        <v xml:space="preserve"> </v>
      </c>
      <c r="U30" s="5" t="str">
        <f t="shared" si="6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7"/>
        <v xml:space="preserve"> </v>
      </c>
      <c r="X30" t="str">
        <f t="shared" si="0"/>
        <v/>
      </c>
    </row>
    <row r="31" spans="1:24" x14ac:dyDescent="0.25">
      <c r="A31" s="26"/>
      <c r="B31" s="26"/>
      <c r="C31" s="26"/>
      <c r="D31" s="27"/>
      <c r="E31" s="28"/>
      <c r="F31" s="3">
        <f t="shared" si="8"/>
        <v>0</v>
      </c>
      <c r="G31" s="29" t="str">
        <f t="shared" si="9"/>
        <v xml:space="preserve"> </v>
      </c>
      <c r="H31" s="3">
        <f t="shared" si="10"/>
        <v>0</v>
      </c>
      <c r="I31" s="30">
        <f t="shared" si="11"/>
        <v>0</v>
      </c>
      <c r="J31" s="27"/>
      <c r="K31" s="20" t="str">
        <f t="shared" si="1"/>
        <v xml:space="preserve"> </v>
      </c>
      <c r="L31" s="21" t="str">
        <f t="shared" si="2"/>
        <v xml:space="preserve"> </v>
      </c>
      <c r="M31" s="21" t="str">
        <f t="shared" si="14"/>
        <v xml:space="preserve"> </v>
      </c>
      <c r="N31" s="27"/>
      <c r="O31" s="4" t="str">
        <f t="shared" si="12"/>
        <v xml:space="preserve"> </v>
      </c>
      <c r="P31" s="5" t="str" cm="1">
        <f t="array" ref="P31"/>
        <v xml:space="preserve"> </v>
      </c>
      <c r="Q31" s="5" t="str">
        <f t="shared" si="4"/>
        <v xml:space="preserve"> </v>
      </c>
      <c r="R31" s="30" t="str" cm="1">
        <f t="array" ref="R31">IFERROR(IF(B31=0," ",(P31-LOOKUP(2,1/($X$4:$X$50="ActiveRev Req't"),$P$4:$P$50))/LOOKUP(2,1/($X$4:$X$50="ActiveRev Req't"),$P$4:$P$50))," ")</f>
        <v xml:space="preserve"> </v>
      </c>
      <c r="S31" s="30" t="str">
        <f t="shared" si="13"/>
        <v xml:space="preserve"> </v>
      </c>
      <c r="T31" s="5" t="str" cm="1">
        <f t="array" ref="T31"/>
        <v xml:space="preserve"> </v>
      </c>
      <c r="U31" s="5" t="str">
        <f t="shared" si="6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7"/>
        <v xml:space="preserve"> </v>
      </c>
      <c r="X31" t="str">
        <f t="shared" si="0"/>
        <v/>
      </c>
    </row>
    <row r="32" spans="1:24" x14ac:dyDescent="0.25">
      <c r="A32" s="26"/>
      <c r="B32" s="26"/>
      <c r="C32" s="26"/>
      <c r="D32" s="27"/>
      <c r="E32" s="28"/>
      <c r="F32" s="3">
        <f t="shared" si="8"/>
        <v>0</v>
      </c>
      <c r="G32" s="29" t="str">
        <f t="shared" si="9"/>
        <v xml:space="preserve"> </v>
      </c>
      <c r="H32" s="3">
        <f t="shared" si="10"/>
        <v>0</v>
      </c>
      <c r="I32" s="30">
        <f t="shared" si="11"/>
        <v>0</v>
      </c>
      <c r="J32" s="27"/>
      <c r="K32" s="20" t="str">
        <f t="shared" si="1"/>
        <v xml:space="preserve"> </v>
      </c>
      <c r="L32" s="21" t="str">
        <f t="shared" si="2"/>
        <v xml:space="preserve"> </v>
      </c>
      <c r="M32" s="21" t="str">
        <f t="shared" si="14"/>
        <v xml:space="preserve"> </v>
      </c>
      <c r="N32" s="27"/>
      <c r="O32" s="4" t="str">
        <f t="shared" si="12"/>
        <v xml:space="preserve"> </v>
      </c>
      <c r="P32" s="5" t="str" cm="1">
        <f t="array" ref="P32"/>
        <v xml:space="preserve"> </v>
      </c>
      <c r="Q32" s="5" t="str">
        <f t="shared" si="4"/>
        <v xml:space="preserve"> </v>
      </c>
      <c r="R32" s="30" t="str" cm="1">
        <f t="array" ref="R32">IFERROR(IF(B32=0," ",(P32-LOOKUP(2,1/($X$4:$X$50="ActiveRev Req't"),$P$4:$P$50))/LOOKUP(2,1/($X$4:$X$50="ActiveRev Req't"),$P$4:$P$50))," ")</f>
        <v xml:space="preserve"> </v>
      </c>
      <c r="S32" s="30" t="str">
        <f t="shared" si="13"/>
        <v xml:space="preserve"> </v>
      </c>
      <c r="T32" s="5" t="str" cm="1">
        <f t="array" ref="T32"/>
        <v xml:space="preserve"> </v>
      </c>
      <c r="U32" s="5" t="str">
        <f t="shared" si="6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7"/>
        <v xml:space="preserve"> </v>
      </c>
      <c r="X32" t="str">
        <f t="shared" si="0"/>
        <v/>
      </c>
    </row>
    <row r="33" spans="1:24" x14ac:dyDescent="0.25">
      <c r="A33" s="26"/>
      <c r="B33" s="26"/>
      <c r="C33" s="26"/>
      <c r="D33" s="27"/>
      <c r="E33" s="28"/>
      <c r="F33" s="3">
        <f t="shared" si="8"/>
        <v>0</v>
      </c>
      <c r="G33" s="29" t="str">
        <f t="shared" si="9"/>
        <v xml:space="preserve"> </v>
      </c>
      <c r="H33" s="3">
        <f t="shared" si="10"/>
        <v>0</v>
      </c>
      <c r="I33" s="30">
        <f t="shared" si="11"/>
        <v>0</v>
      </c>
      <c r="J33" s="27"/>
      <c r="K33" s="20" t="str">
        <f t="shared" si="1"/>
        <v xml:space="preserve"> </v>
      </c>
      <c r="L33" s="21" t="str">
        <f t="shared" si="2"/>
        <v xml:space="preserve"> </v>
      </c>
      <c r="M33" s="21" t="str">
        <f t="shared" si="14"/>
        <v xml:space="preserve"> </v>
      </c>
      <c r="N33" s="27"/>
      <c r="O33" s="4" t="str">
        <f t="shared" si="12"/>
        <v xml:space="preserve"> </v>
      </c>
      <c r="P33" s="5" t="str" cm="1">
        <f t="array" ref="P33"/>
        <v xml:space="preserve"> </v>
      </c>
      <c r="Q33" s="5" t="str">
        <f t="shared" si="4"/>
        <v xml:space="preserve"> </v>
      </c>
      <c r="R33" s="30" t="str" cm="1">
        <f t="array" ref="R33">IFERROR(IF(B33=0," ",(P33-LOOKUP(2,1/($X$4:$X$50="ActiveRev Req't"),$P$4:$P$50))/LOOKUP(2,1/($X$4:$X$50="ActiveRev Req't"),$P$4:$P$50))," ")</f>
        <v xml:space="preserve"> </v>
      </c>
      <c r="S33" s="30" t="str">
        <f t="shared" si="13"/>
        <v xml:space="preserve"> </v>
      </c>
      <c r="T33" s="5" t="str" cm="1">
        <f t="array" ref="T33"/>
        <v xml:space="preserve"> </v>
      </c>
      <c r="U33" s="5" t="str">
        <f t="shared" si="6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7"/>
        <v xml:space="preserve"> </v>
      </c>
      <c r="X33" t="str">
        <f t="shared" si="0"/>
        <v/>
      </c>
    </row>
    <row r="34" spans="1:24" x14ac:dyDescent="0.25">
      <c r="A34" s="26"/>
      <c r="B34" s="26"/>
      <c r="C34" s="26"/>
      <c r="D34" s="27"/>
      <c r="E34" s="28"/>
      <c r="F34" s="3">
        <f t="shared" si="8"/>
        <v>0</v>
      </c>
      <c r="G34" s="29" t="str">
        <f t="shared" si="9"/>
        <v xml:space="preserve"> </v>
      </c>
      <c r="H34" s="3">
        <f t="shared" si="10"/>
        <v>0</v>
      </c>
      <c r="I34" s="30">
        <f t="shared" si="11"/>
        <v>0</v>
      </c>
      <c r="J34" s="27"/>
      <c r="K34" s="20" t="str">
        <f t="shared" si="1"/>
        <v xml:space="preserve"> </v>
      </c>
      <c r="L34" s="21" t="str">
        <f t="shared" si="2"/>
        <v xml:space="preserve"> </v>
      </c>
      <c r="M34" s="21" t="str">
        <f t="shared" si="14"/>
        <v xml:space="preserve"> </v>
      </c>
      <c r="N34" s="27"/>
      <c r="O34" s="4" t="str">
        <f t="shared" si="12"/>
        <v xml:space="preserve"> </v>
      </c>
      <c r="P34" s="5" t="str" cm="1">
        <f t="array" ref="P34"/>
        <v xml:space="preserve"> </v>
      </c>
      <c r="Q34" s="5" t="str">
        <f t="shared" si="4"/>
        <v xml:space="preserve"> </v>
      </c>
      <c r="R34" s="30" t="str" cm="1">
        <f t="array" ref="R34">IFERROR(IF(B34=0," ",(P34-LOOKUP(2,1/($X$4:$X$50="ActiveRev Req't"),$P$4:$P$50))/LOOKUP(2,1/($X$4:$X$50="ActiveRev Req't"),$P$4:$P$50))," ")</f>
        <v xml:space="preserve"> </v>
      </c>
      <c r="S34" s="30" t="str">
        <f t="shared" si="13"/>
        <v xml:space="preserve"> </v>
      </c>
      <c r="T34" s="5" t="str" cm="1">
        <f t="array" ref="T34"/>
        <v xml:space="preserve"> </v>
      </c>
      <c r="U34" s="5" t="str">
        <f t="shared" si="6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7"/>
        <v xml:space="preserve"> </v>
      </c>
      <c r="X34" t="str">
        <f t="shared" si="0"/>
        <v/>
      </c>
    </row>
    <row r="35" spans="1:24" x14ac:dyDescent="0.25">
      <c r="A35" s="26"/>
      <c r="B35" s="26"/>
      <c r="C35" s="26"/>
      <c r="D35" s="27"/>
      <c r="E35" s="28"/>
      <c r="F35" s="3">
        <f t="shared" si="8"/>
        <v>0</v>
      </c>
      <c r="G35" s="29" t="str">
        <f t="shared" si="9"/>
        <v xml:space="preserve"> </v>
      </c>
      <c r="H35" s="3">
        <f t="shared" si="10"/>
        <v>0</v>
      </c>
      <c r="I35" s="30">
        <f t="shared" si="11"/>
        <v>0</v>
      </c>
      <c r="J35" s="27"/>
      <c r="K35" s="20" t="str">
        <f t="shared" si="1"/>
        <v xml:space="preserve"> </v>
      </c>
      <c r="L35" s="21" t="str">
        <f t="shared" si="2"/>
        <v xml:space="preserve"> </v>
      </c>
      <c r="M35" s="21" t="str">
        <f t="shared" si="14"/>
        <v xml:space="preserve"> </v>
      </c>
      <c r="N35" s="27"/>
      <c r="O35" s="4" t="str">
        <f t="shared" si="12"/>
        <v xml:space="preserve"> </v>
      </c>
      <c r="P35" s="5" t="str" cm="1">
        <f t="array" ref="P35"/>
        <v xml:space="preserve"> </v>
      </c>
      <c r="Q35" s="5" t="str">
        <f t="shared" si="4"/>
        <v xml:space="preserve"> </v>
      </c>
      <c r="R35" s="30" t="str" cm="1">
        <f t="array" ref="R35">IFERROR(IF(B35=0," ",(P35-LOOKUP(2,1/($X$4:$X$50="ActiveRev Req't"),$P$4:$P$50))/LOOKUP(2,1/($X$4:$X$50="ActiveRev Req't"),$P$4:$P$50))," ")</f>
        <v xml:space="preserve"> </v>
      </c>
      <c r="S35" s="30" t="str">
        <f t="shared" si="13"/>
        <v xml:space="preserve"> </v>
      </c>
      <c r="T35" s="5" t="str" cm="1">
        <f t="array" ref="T35"/>
        <v xml:space="preserve"> </v>
      </c>
      <c r="U35" s="5" t="str">
        <f t="shared" si="6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7"/>
        <v xml:space="preserve"> </v>
      </c>
      <c r="X35" t="str">
        <f t="shared" si="0"/>
        <v/>
      </c>
    </row>
    <row r="36" spans="1:24" x14ac:dyDescent="0.25">
      <c r="A36" s="26"/>
      <c r="B36" s="26"/>
      <c r="C36" s="26"/>
      <c r="D36" s="27"/>
      <c r="E36" s="28"/>
      <c r="F36" s="3">
        <f t="shared" si="8"/>
        <v>0</v>
      </c>
      <c r="G36" s="29" t="str">
        <f t="shared" si="9"/>
        <v xml:space="preserve"> </v>
      </c>
      <c r="H36" s="3">
        <f t="shared" si="10"/>
        <v>0</v>
      </c>
      <c r="I36" s="30">
        <f t="shared" si="11"/>
        <v>0</v>
      </c>
      <c r="J36" s="27"/>
      <c r="K36" s="20" t="str">
        <f t="shared" si="1"/>
        <v xml:space="preserve"> </v>
      </c>
      <c r="L36" s="21" t="str">
        <f t="shared" si="2"/>
        <v xml:space="preserve"> </v>
      </c>
      <c r="M36" s="21" t="str">
        <f t="shared" si="14"/>
        <v xml:space="preserve"> </v>
      </c>
      <c r="N36" s="27"/>
      <c r="O36" s="4" t="str">
        <f t="shared" si="12"/>
        <v xml:space="preserve"> </v>
      </c>
      <c r="P36" s="5" t="str" cm="1">
        <f t="array" ref="P36"/>
        <v xml:space="preserve"> </v>
      </c>
      <c r="Q36" s="5" t="str">
        <f t="shared" si="4"/>
        <v xml:space="preserve"> </v>
      </c>
      <c r="R36" s="30" t="str" cm="1">
        <f t="array" ref="R36">IFERROR(IF(B36=0," ",(P36-LOOKUP(2,1/($X$4:$X$50="ActiveRev Req't"),$P$4:$P$50))/LOOKUP(2,1/($X$4:$X$50="ActiveRev Req't"),$P$4:$P$50))," ")</f>
        <v xml:space="preserve"> </v>
      </c>
      <c r="S36" s="30" t="str">
        <f t="shared" si="13"/>
        <v xml:space="preserve"> </v>
      </c>
      <c r="T36" s="5" t="str" cm="1">
        <f t="array" ref="T36"/>
        <v xml:space="preserve"> </v>
      </c>
      <c r="U36" s="5" t="str">
        <f t="shared" si="6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7"/>
        <v xml:space="preserve"> </v>
      </c>
      <c r="X36" t="str">
        <f t="shared" si="0"/>
        <v/>
      </c>
    </row>
    <row r="37" spans="1:24" x14ac:dyDescent="0.25">
      <c r="A37" s="26"/>
      <c r="B37" s="26"/>
      <c r="C37" s="26"/>
      <c r="D37" s="27"/>
      <c r="E37" s="28"/>
      <c r="F37" s="3">
        <f t="shared" si="8"/>
        <v>0</v>
      </c>
      <c r="G37" s="29" t="str">
        <f t="shared" si="9"/>
        <v xml:space="preserve"> </v>
      </c>
      <c r="H37" s="3">
        <f t="shared" si="10"/>
        <v>0</v>
      </c>
      <c r="I37" s="30">
        <f t="shared" si="11"/>
        <v>0</v>
      </c>
      <c r="J37" s="27"/>
      <c r="K37" s="20" t="str">
        <f t="shared" si="1"/>
        <v xml:space="preserve"> </v>
      </c>
      <c r="L37" s="21" t="str">
        <f t="shared" si="2"/>
        <v xml:space="preserve"> </v>
      </c>
      <c r="M37" s="21" t="str">
        <f t="shared" si="14"/>
        <v xml:space="preserve"> </v>
      </c>
      <c r="N37" s="27"/>
      <c r="O37" s="4" t="str">
        <f t="shared" si="12"/>
        <v xml:space="preserve"> </v>
      </c>
      <c r="P37" s="5" t="str" cm="1">
        <f t="array" ref="P37"/>
        <v xml:space="preserve"> </v>
      </c>
      <c r="Q37" s="5" t="str">
        <f t="shared" si="4"/>
        <v xml:space="preserve"> </v>
      </c>
      <c r="R37" s="30" t="str" cm="1">
        <f t="array" ref="R37">IFERROR(IF(B37=0," ",(P37-LOOKUP(2,1/($X$4:$X$50="ActiveRev Req't"),$P$4:$P$50))/LOOKUP(2,1/($X$4:$X$50="ActiveRev Req't"),$P$4:$P$50))," ")</f>
        <v xml:space="preserve"> </v>
      </c>
      <c r="S37" s="30" t="str">
        <f t="shared" si="13"/>
        <v xml:space="preserve"> </v>
      </c>
      <c r="T37" s="5" t="str" cm="1">
        <f t="array" ref="T37"/>
        <v xml:space="preserve"> </v>
      </c>
      <c r="U37" s="5" t="str">
        <f t="shared" si="6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7"/>
        <v xml:space="preserve"> </v>
      </c>
      <c r="X37" t="str">
        <f t="shared" si="0"/>
        <v/>
      </c>
    </row>
    <row r="38" spans="1:24" x14ac:dyDescent="0.25">
      <c r="A38" s="26"/>
      <c r="B38" s="26"/>
      <c r="C38" s="26"/>
      <c r="D38" s="27"/>
      <c r="E38" s="28"/>
      <c r="F38" s="3">
        <f t="shared" si="8"/>
        <v>0</v>
      </c>
      <c r="G38" s="29" t="str">
        <f t="shared" si="9"/>
        <v xml:space="preserve"> </v>
      </c>
      <c r="H38" s="3">
        <f t="shared" si="10"/>
        <v>0</v>
      </c>
      <c r="I38" s="30">
        <f t="shared" si="11"/>
        <v>0</v>
      </c>
      <c r="J38" s="27"/>
      <c r="K38" s="20" t="str">
        <f t="shared" si="1"/>
        <v xml:space="preserve"> </v>
      </c>
      <c r="L38" s="21" t="str">
        <f t="shared" si="2"/>
        <v xml:space="preserve"> </v>
      </c>
      <c r="M38" s="21" t="str">
        <f t="shared" si="14"/>
        <v xml:space="preserve"> </v>
      </c>
      <c r="N38" s="27"/>
      <c r="O38" s="4" t="str">
        <f t="shared" si="12"/>
        <v xml:space="preserve"> </v>
      </c>
      <c r="P38" s="5" t="str" cm="1">
        <f t="array" ref="P38"/>
        <v xml:space="preserve"> </v>
      </c>
      <c r="Q38" s="5" t="str">
        <f t="shared" si="4"/>
        <v xml:space="preserve"> </v>
      </c>
      <c r="R38" s="30" t="str" cm="1">
        <f t="array" ref="R38">IFERROR(IF(B38=0," ",(P38-LOOKUP(2,1/($X$4:$X$50="ActiveRev Req't"),$P$4:$P$50))/LOOKUP(2,1/($X$4:$X$50="ActiveRev Req't"),$P$4:$P$50))," ")</f>
        <v xml:space="preserve"> </v>
      </c>
      <c r="S38" s="30" t="str">
        <f t="shared" si="13"/>
        <v xml:space="preserve"> </v>
      </c>
      <c r="T38" s="5" t="str" cm="1">
        <f t="array" ref="T38"/>
        <v xml:space="preserve"> </v>
      </c>
      <c r="U38" s="5" t="str">
        <f t="shared" si="6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7"/>
        <v xml:space="preserve"> </v>
      </c>
      <c r="X38" t="str">
        <f t="shared" si="0"/>
        <v/>
      </c>
    </row>
    <row r="39" spans="1:24" x14ac:dyDescent="0.25">
      <c r="A39" s="26"/>
      <c r="B39" s="26"/>
      <c r="C39" s="26"/>
      <c r="D39" s="27"/>
      <c r="E39" s="28"/>
      <c r="F39" s="3">
        <f t="shared" si="8"/>
        <v>0</v>
      </c>
      <c r="G39" s="29" t="str">
        <f t="shared" si="9"/>
        <v xml:space="preserve"> </v>
      </c>
      <c r="H39" s="3">
        <f t="shared" si="10"/>
        <v>0</v>
      </c>
      <c r="I39" s="30">
        <f t="shared" si="11"/>
        <v>0</v>
      </c>
      <c r="J39" s="27"/>
      <c r="K39" s="20" t="str">
        <f t="shared" si="1"/>
        <v xml:space="preserve"> </v>
      </c>
      <c r="L39" s="21" t="str">
        <f t="shared" si="2"/>
        <v xml:space="preserve"> </v>
      </c>
      <c r="M39" s="21" t="str">
        <f t="shared" si="14"/>
        <v xml:space="preserve"> </v>
      </c>
      <c r="N39" s="27"/>
      <c r="O39" s="4" t="str">
        <f t="shared" si="12"/>
        <v xml:space="preserve"> </v>
      </c>
      <c r="P39" s="5" t="str" cm="1">
        <f t="array" ref="P39"/>
        <v xml:space="preserve"> </v>
      </c>
      <c r="Q39" s="5" t="str">
        <f t="shared" si="4"/>
        <v xml:space="preserve"> </v>
      </c>
      <c r="R39" s="30" t="str" cm="1">
        <f t="array" ref="R39">IFERROR(IF(B39=0," ",(P39-LOOKUP(2,1/($X$4:$X$50="ActiveRev Req't"),$P$4:$P$50))/LOOKUP(2,1/($X$4:$X$50="ActiveRev Req't"),$P$4:$P$50))," ")</f>
        <v xml:space="preserve"> </v>
      </c>
      <c r="S39" s="30" t="str">
        <f t="shared" si="13"/>
        <v xml:space="preserve"> </v>
      </c>
      <c r="T39" s="5" t="str" cm="1">
        <f t="array" ref="T39"/>
        <v xml:space="preserve"> </v>
      </c>
      <c r="U39" s="5" t="str">
        <f t="shared" si="6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7"/>
        <v xml:space="preserve"> </v>
      </c>
      <c r="X39" t="str">
        <f t="shared" si="0"/>
        <v/>
      </c>
    </row>
    <row r="40" spans="1:24" x14ac:dyDescent="0.25">
      <c r="A40" s="26"/>
      <c r="B40" s="26"/>
      <c r="C40" s="26"/>
      <c r="D40" s="27"/>
      <c r="E40" s="28"/>
      <c r="F40" s="3">
        <f t="shared" si="8"/>
        <v>0</v>
      </c>
      <c r="G40" s="29" t="str">
        <f t="shared" si="9"/>
        <v xml:space="preserve"> </v>
      </c>
      <c r="H40" s="3">
        <f t="shared" si="10"/>
        <v>0</v>
      </c>
      <c r="I40" s="30">
        <f t="shared" si="11"/>
        <v>0</v>
      </c>
      <c r="J40" s="27"/>
      <c r="K40" s="20" t="str">
        <f t="shared" si="1"/>
        <v xml:space="preserve"> </v>
      </c>
      <c r="L40" s="21" t="str">
        <f t="shared" si="2"/>
        <v xml:space="preserve"> </v>
      </c>
      <c r="M40" s="21" t="str">
        <f t="shared" si="14"/>
        <v xml:space="preserve"> </v>
      </c>
      <c r="N40" s="27"/>
      <c r="O40" s="4" t="str">
        <f t="shared" si="12"/>
        <v xml:space="preserve"> </v>
      </c>
      <c r="P40" s="5" t="str" cm="1">
        <f t="array" ref="P40"/>
        <v xml:space="preserve"> </v>
      </c>
      <c r="Q40" s="5" t="str">
        <f t="shared" si="4"/>
        <v xml:space="preserve"> </v>
      </c>
      <c r="R40" s="30" t="str" cm="1">
        <f t="array" ref="R40">IFERROR(IF(B40=0," ",(P40-LOOKUP(2,1/($X$4:$X$50="ActiveRev Req't"),$P$4:$P$50))/LOOKUP(2,1/($X$4:$X$50="ActiveRev Req't"),$P$4:$P$50))," ")</f>
        <v xml:space="preserve"> </v>
      </c>
      <c r="S40" s="30" t="str">
        <f t="shared" si="13"/>
        <v xml:space="preserve"> </v>
      </c>
      <c r="T40" s="5" t="str" cm="1">
        <f t="array" ref="T40"/>
        <v xml:space="preserve"> </v>
      </c>
      <c r="U40" s="5" t="str">
        <f t="shared" si="6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7"/>
        <v xml:space="preserve"> </v>
      </c>
      <c r="X40" t="str">
        <f t="shared" si="0"/>
        <v/>
      </c>
    </row>
    <row r="41" spans="1:24" x14ac:dyDescent="0.25">
      <c r="A41" s="26"/>
      <c r="B41" s="26"/>
      <c r="C41" s="26"/>
      <c r="D41" s="27"/>
      <c r="E41" s="28"/>
      <c r="F41" s="3">
        <f t="shared" si="8"/>
        <v>0</v>
      </c>
      <c r="G41" s="29" t="str">
        <f t="shared" si="9"/>
        <v xml:space="preserve"> </v>
      </c>
      <c r="H41" s="3">
        <f t="shared" si="10"/>
        <v>0</v>
      </c>
      <c r="I41" s="30">
        <f t="shared" si="11"/>
        <v>0</v>
      </c>
      <c r="J41" s="27"/>
      <c r="K41" s="20" t="str">
        <f t="shared" si="1"/>
        <v xml:space="preserve"> </v>
      </c>
      <c r="L41" s="21" t="str">
        <f t="shared" si="2"/>
        <v xml:space="preserve"> </v>
      </c>
      <c r="M41" s="21" t="str">
        <f t="shared" si="14"/>
        <v xml:space="preserve"> </v>
      </c>
      <c r="N41" s="27"/>
      <c r="O41" s="4" t="str">
        <f t="shared" si="12"/>
        <v xml:space="preserve"> </v>
      </c>
      <c r="P41" s="5" t="str" cm="1">
        <f t="array" ref="P41"/>
        <v xml:space="preserve"> </v>
      </c>
      <c r="Q41" s="5" t="str">
        <f t="shared" si="4"/>
        <v xml:space="preserve"> </v>
      </c>
      <c r="R41" s="30" t="str" cm="1">
        <f t="array" ref="R41">IFERROR(IF(B41=0," ",(P41-LOOKUP(2,1/($X$4:$X$50="ActiveRev Req't"),$P$4:$P$50))/LOOKUP(2,1/($X$4:$X$50="ActiveRev Req't"),$P$4:$P$50))," ")</f>
        <v xml:space="preserve"> </v>
      </c>
      <c r="S41" s="30" t="str">
        <f t="shared" si="13"/>
        <v xml:space="preserve"> </v>
      </c>
      <c r="T41" s="5" t="str" cm="1">
        <f t="array" ref="T41"/>
        <v xml:space="preserve"> </v>
      </c>
      <c r="U41" s="5" t="str">
        <f t="shared" si="6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7"/>
        <v xml:space="preserve"> </v>
      </c>
      <c r="X41" t="str">
        <f t="shared" si="0"/>
        <v/>
      </c>
    </row>
    <row r="42" spans="1:24" x14ac:dyDescent="0.25">
      <c r="A42" s="26"/>
      <c r="B42" s="26"/>
      <c r="C42" s="26"/>
      <c r="D42" s="27"/>
      <c r="E42" s="28"/>
      <c r="F42" s="3">
        <f t="shared" si="8"/>
        <v>0</v>
      </c>
      <c r="G42" s="29" t="str">
        <f t="shared" si="9"/>
        <v xml:space="preserve"> </v>
      </c>
      <c r="H42" s="3">
        <f t="shared" si="10"/>
        <v>0</v>
      </c>
      <c r="I42" s="30">
        <f t="shared" si="11"/>
        <v>0</v>
      </c>
      <c r="J42" s="27"/>
      <c r="K42" s="20" t="str">
        <f t="shared" si="1"/>
        <v xml:space="preserve"> </v>
      </c>
      <c r="L42" s="21" t="str">
        <f t="shared" si="2"/>
        <v xml:space="preserve"> </v>
      </c>
      <c r="M42" s="21" t="str">
        <f t="shared" si="14"/>
        <v xml:space="preserve"> </v>
      </c>
      <c r="N42" s="27"/>
      <c r="O42" s="4" t="str">
        <f t="shared" si="12"/>
        <v xml:space="preserve"> </v>
      </c>
      <c r="P42" s="5" t="str" cm="1">
        <f t="array" ref="P42"/>
        <v xml:space="preserve"> </v>
      </c>
      <c r="Q42" s="5" t="str">
        <f t="shared" si="4"/>
        <v xml:space="preserve"> </v>
      </c>
      <c r="R42" s="30" t="str" cm="1">
        <f t="array" ref="R42">IFERROR(IF(B42=0," ",(P42-LOOKUP(2,1/($X$4:$X$50="ActiveRev Req't"),$P$4:$P$50))/LOOKUP(2,1/($X$4:$X$50="ActiveRev Req't"),$P$4:$P$50))," ")</f>
        <v xml:space="preserve"> </v>
      </c>
      <c r="S42" s="30" t="str">
        <f t="shared" si="13"/>
        <v xml:space="preserve"> </v>
      </c>
      <c r="T42" s="5" t="str" cm="1">
        <f t="array" ref="T42"/>
        <v xml:space="preserve"> </v>
      </c>
      <c r="U42" s="5" t="str">
        <f t="shared" si="6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7"/>
        <v xml:space="preserve"> </v>
      </c>
      <c r="X42" t="str">
        <f t="shared" si="0"/>
        <v/>
      </c>
    </row>
    <row r="43" spans="1:24" x14ac:dyDescent="0.25">
      <c r="A43" s="26"/>
      <c r="B43" s="26"/>
      <c r="C43" s="26"/>
      <c r="D43" s="27"/>
      <c r="E43" s="28"/>
      <c r="F43" s="3">
        <f t="shared" si="8"/>
        <v>0</v>
      </c>
      <c r="G43" s="29" t="str">
        <f t="shared" si="9"/>
        <v xml:space="preserve"> </v>
      </c>
      <c r="H43" s="3">
        <f t="shared" si="10"/>
        <v>0</v>
      </c>
      <c r="I43" s="30">
        <f t="shared" si="11"/>
        <v>0</v>
      </c>
      <c r="J43" s="27"/>
      <c r="K43" s="20" t="str">
        <f t="shared" si="1"/>
        <v xml:space="preserve"> </v>
      </c>
      <c r="L43" s="21" t="str">
        <f t="shared" si="2"/>
        <v xml:space="preserve"> </v>
      </c>
      <c r="M43" s="21" t="str">
        <f t="shared" si="14"/>
        <v xml:space="preserve"> </v>
      </c>
      <c r="N43" s="27"/>
      <c r="O43" s="4" t="str">
        <f t="shared" si="12"/>
        <v xml:space="preserve"> </v>
      </c>
      <c r="P43" s="5" t="str" cm="1">
        <f t="array" ref="P43"/>
        <v xml:space="preserve"> </v>
      </c>
      <c r="Q43" s="5" t="str">
        <f t="shared" si="4"/>
        <v xml:space="preserve"> </v>
      </c>
      <c r="R43" s="30" t="str" cm="1">
        <f t="array" ref="R43">IFERROR(IF(B43=0," ",(P43-LOOKUP(2,1/($X$4:$X$50="ActiveRev Req't"),$P$4:$P$50))/LOOKUP(2,1/($X$4:$X$50="ActiveRev Req't"),$P$4:$P$50))," ")</f>
        <v xml:space="preserve"> </v>
      </c>
      <c r="S43" s="30" t="str">
        <f t="shared" si="13"/>
        <v xml:space="preserve"> </v>
      </c>
      <c r="T43" s="5" t="str" cm="1">
        <f t="array" ref="T43"/>
        <v xml:space="preserve"> </v>
      </c>
      <c r="U43" s="5" t="str">
        <f t="shared" si="6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7"/>
        <v xml:space="preserve"> </v>
      </c>
      <c r="X43" t="str">
        <f t="shared" si="0"/>
        <v/>
      </c>
    </row>
    <row r="44" spans="1:24" x14ac:dyDescent="0.25">
      <c r="A44" s="26"/>
      <c r="B44" s="26"/>
      <c r="C44" s="26"/>
      <c r="D44" s="27"/>
      <c r="E44" s="28"/>
      <c r="F44" s="3">
        <f t="shared" si="8"/>
        <v>0</v>
      </c>
      <c r="G44" s="29" t="str">
        <f t="shared" si="9"/>
        <v xml:space="preserve"> </v>
      </c>
      <c r="H44" s="3">
        <f t="shared" si="10"/>
        <v>0</v>
      </c>
      <c r="I44" s="30">
        <f t="shared" si="11"/>
        <v>0</v>
      </c>
      <c r="J44" s="27"/>
      <c r="K44" s="20" t="str">
        <f t="shared" si="1"/>
        <v xml:space="preserve"> </v>
      </c>
      <c r="L44" s="21" t="str">
        <f t="shared" si="2"/>
        <v xml:space="preserve"> </v>
      </c>
      <c r="M44" s="21" t="str">
        <f t="shared" si="14"/>
        <v xml:space="preserve"> </v>
      </c>
      <c r="N44" s="27"/>
      <c r="O44" s="4" t="str">
        <f t="shared" si="12"/>
        <v xml:space="preserve"> </v>
      </c>
      <c r="P44" s="5" t="str" cm="1">
        <f t="array" ref="P44"/>
        <v xml:space="preserve"> </v>
      </c>
      <c r="Q44" s="5" t="str">
        <f t="shared" si="4"/>
        <v xml:space="preserve"> </v>
      </c>
      <c r="R44" s="30" t="str" cm="1">
        <f t="array" ref="R44">IFERROR(IF(B44=0," ",(P44-LOOKUP(2,1/($X$4:$X$50="ActiveRev Req't"),$P$4:$P$50))/LOOKUP(2,1/($X$4:$X$50="ActiveRev Req't"),$P$4:$P$50))," ")</f>
        <v xml:space="preserve"> </v>
      </c>
      <c r="S44" s="30" t="str">
        <f t="shared" si="13"/>
        <v xml:space="preserve"> </v>
      </c>
      <c r="T44" s="5" t="str" cm="1">
        <f t="array" ref="T44"/>
        <v xml:space="preserve"> </v>
      </c>
      <c r="U44" s="5" t="str">
        <f t="shared" si="6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7"/>
        <v xml:space="preserve"> </v>
      </c>
      <c r="X44" t="str">
        <f t="shared" si="0"/>
        <v/>
      </c>
    </row>
    <row r="45" spans="1:24" x14ac:dyDescent="0.25">
      <c r="A45" s="26"/>
      <c r="B45" s="26"/>
      <c r="C45" s="26"/>
      <c r="D45" s="27"/>
      <c r="E45" s="28"/>
      <c r="F45" s="3">
        <f t="shared" si="8"/>
        <v>0</v>
      </c>
      <c r="G45" s="29" t="str">
        <f t="shared" si="9"/>
        <v xml:space="preserve"> </v>
      </c>
      <c r="H45" s="3">
        <f t="shared" si="10"/>
        <v>0</v>
      </c>
      <c r="I45" s="30">
        <f t="shared" si="11"/>
        <v>0</v>
      </c>
      <c r="J45" s="27"/>
      <c r="K45" s="20" t="str">
        <f t="shared" si="1"/>
        <v xml:space="preserve"> </v>
      </c>
      <c r="L45" s="21" t="str">
        <f t="shared" si="2"/>
        <v xml:space="preserve"> </v>
      </c>
      <c r="M45" s="21" t="str">
        <f t="shared" si="14"/>
        <v xml:space="preserve"> </v>
      </c>
      <c r="N45" s="27"/>
      <c r="O45" s="4" t="str">
        <f t="shared" si="12"/>
        <v xml:space="preserve"> </v>
      </c>
      <c r="P45" s="5" t="str" cm="1">
        <f t="array" ref="P45"/>
        <v xml:space="preserve"> </v>
      </c>
      <c r="Q45" s="5" t="str">
        <f t="shared" si="4"/>
        <v xml:space="preserve"> </v>
      </c>
      <c r="R45" s="30" t="str" cm="1">
        <f t="array" ref="R45">IFERROR(IF(B45=0," ",(P45-LOOKUP(2,1/($X$4:$X$50="ActiveRev Req't"),$P$4:$P$50))/LOOKUP(2,1/($X$4:$X$50="ActiveRev Req't"),$P$4:$P$50))," ")</f>
        <v xml:space="preserve"> </v>
      </c>
      <c r="S45" s="30" t="str">
        <f t="shared" si="13"/>
        <v xml:space="preserve"> </v>
      </c>
      <c r="T45" s="5" t="str" cm="1">
        <f t="array" ref="T45"/>
        <v xml:space="preserve"> </v>
      </c>
      <c r="U45" s="5" t="str">
        <f t="shared" si="6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7"/>
        <v xml:space="preserve"> </v>
      </c>
      <c r="X45" t="str">
        <f t="shared" si="0"/>
        <v/>
      </c>
    </row>
    <row r="46" spans="1:24" x14ac:dyDescent="0.25">
      <c r="A46" s="26"/>
      <c r="B46" s="26"/>
      <c r="C46" s="26"/>
      <c r="D46" s="27"/>
      <c r="E46" s="28"/>
      <c r="F46" s="3">
        <f t="shared" si="8"/>
        <v>0</v>
      </c>
      <c r="G46" s="29" t="str">
        <f t="shared" si="9"/>
        <v xml:space="preserve"> </v>
      </c>
      <c r="H46" s="3">
        <f t="shared" si="10"/>
        <v>0</v>
      </c>
      <c r="I46" s="30">
        <f t="shared" si="11"/>
        <v>0</v>
      </c>
      <c r="J46" s="27"/>
      <c r="K46" s="20" t="str">
        <f t="shared" si="1"/>
        <v xml:space="preserve"> </v>
      </c>
      <c r="L46" s="21" t="str">
        <f t="shared" si="2"/>
        <v xml:space="preserve"> </v>
      </c>
      <c r="M46" s="21" t="str">
        <f t="shared" si="14"/>
        <v xml:space="preserve"> </v>
      </c>
      <c r="N46" s="27"/>
      <c r="O46" s="4" t="str">
        <f t="shared" si="12"/>
        <v xml:space="preserve"> </v>
      </c>
      <c r="P46" s="5" t="str" cm="1">
        <f t="array" ref="P46"/>
        <v xml:space="preserve"> </v>
      </c>
      <c r="Q46" s="5" t="str">
        <f t="shared" si="4"/>
        <v xml:space="preserve"> </v>
      </c>
      <c r="R46" s="30" t="str" cm="1">
        <f t="array" ref="R46">IFERROR(IF(B46=0," ",(P46-LOOKUP(2,1/($X$4:$X$50="ActiveRev Req't"),$P$4:$P$50))/LOOKUP(2,1/($X$4:$X$50="ActiveRev Req't"),$P$4:$P$50))," ")</f>
        <v xml:space="preserve"> </v>
      </c>
      <c r="S46" s="30" t="str">
        <f t="shared" si="13"/>
        <v xml:space="preserve"> </v>
      </c>
      <c r="T46" s="5" t="str" cm="1">
        <f t="array" ref="T46"/>
        <v xml:space="preserve"> </v>
      </c>
      <c r="U46" s="5" t="str">
        <f t="shared" si="6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7"/>
        <v xml:space="preserve"> </v>
      </c>
      <c r="X46" t="str">
        <f t="shared" si="0"/>
        <v/>
      </c>
    </row>
    <row r="47" spans="1:24" x14ac:dyDescent="0.25">
      <c r="A47" s="26"/>
      <c r="B47" s="26"/>
      <c r="C47" s="26"/>
      <c r="D47" s="27"/>
      <c r="E47" s="28"/>
      <c r="F47" s="3">
        <f t="shared" si="8"/>
        <v>0</v>
      </c>
      <c r="G47" s="29" t="str">
        <f t="shared" si="9"/>
        <v xml:space="preserve"> </v>
      </c>
      <c r="H47" s="3">
        <f t="shared" si="10"/>
        <v>0</v>
      </c>
      <c r="I47" s="30">
        <f t="shared" si="11"/>
        <v>0</v>
      </c>
      <c r="J47" s="27"/>
      <c r="K47" s="20" t="str">
        <f t="shared" si="1"/>
        <v xml:space="preserve"> </v>
      </c>
      <c r="L47" s="21" t="str">
        <f t="shared" si="2"/>
        <v xml:space="preserve"> </v>
      </c>
      <c r="M47" s="21" t="str">
        <f t="shared" si="14"/>
        <v xml:space="preserve"> </v>
      </c>
      <c r="N47" s="27"/>
      <c r="O47" s="4" t="str">
        <f t="shared" si="12"/>
        <v xml:space="preserve"> </v>
      </c>
      <c r="P47" s="5" t="str" cm="1">
        <f t="array" ref="P47"/>
        <v xml:space="preserve"> </v>
      </c>
      <c r="Q47" s="5" t="str">
        <f t="shared" si="4"/>
        <v xml:space="preserve"> </v>
      </c>
      <c r="R47" s="30" t="str" cm="1">
        <f t="array" ref="R47">IFERROR(IF(B47=0," ",(P47-LOOKUP(2,1/($X$4:$X$50="ActiveRev Req't"),$P$4:$P$50))/LOOKUP(2,1/($X$4:$X$50="ActiveRev Req't"),$P$4:$P$50))," ")</f>
        <v xml:space="preserve"> </v>
      </c>
      <c r="S47" s="30" t="str">
        <f t="shared" si="13"/>
        <v xml:space="preserve"> </v>
      </c>
      <c r="T47" s="5" t="str" cm="1">
        <f t="array" ref="T47"/>
        <v xml:space="preserve"> </v>
      </c>
      <c r="U47" s="5" t="str">
        <f t="shared" si="6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7"/>
        <v xml:space="preserve"> </v>
      </c>
      <c r="X47" t="str">
        <f t="shared" si="0"/>
        <v/>
      </c>
    </row>
    <row r="48" spans="1:24" x14ac:dyDescent="0.25">
      <c r="A48" s="26"/>
      <c r="B48" s="26"/>
      <c r="C48" s="26"/>
      <c r="D48" s="27"/>
      <c r="E48" s="28"/>
      <c r="F48" s="3">
        <f t="shared" si="8"/>
        <v>0</v>
      </c>
      <c r="G48" s="29" t="str">
        <f t="shared" si="9"/>
        <v xml:space="preserve"> </v>
      </c>
      <c r="H48" s="3">
        <f t="shared" si="10"/>
        <v>0</v>
      </c>
      <c r="I48" s="30">
        <f t="shared" si="11"/>
        <v>0</v>
      </c>
      <c r="J48" s="27"/>
      <c r="K48" s="20" t="str">
        <f t="shared" si="1"/>
        <v xml:space="preserve"> </v>
      </c>
      <c r="L48" s="21" t="str">
        <f t="shared" si="2"/>
        <v xml:space="preserve"> </v>
      </c>
      <c r="M48" s="21" t="str">
        <f t="shared" si="14"/>
        <v xml:space="preserve"> </v>
      </c>
      <c r="N48" s="27"/>
      <c r="O48" s="4" t="str">
        <f t="shared" si="12"/>
        <v xml:space="preserve"> </v>
      </c>
      <c r="P48" s="5" t="str" cm="1">
        <f t="array" ref="P48"/>
        <v xml:space="preserve"> </v>
      </c>
      <c r="Q48" s="5" t="str">
        <f t="shared" si="4"/>
        <v xml:space="preserve"> </v>
      </c>
      <c r="R48" s="30" t="str" cm="1">
        <f t="array" ref="R48">IFERROR(IF(B48=0," ",(P48-LOOKUP(2,1/($X$4:$X$50="ActiveRev Req't"),$P$4:$P$50))/LOOKUP(2,1/($X$4:$X$50="ActiveRev Req't"),$P$4:$P$50))," ")</f>
        <v xml:space="preserve"> </v>
      </c>
      <c r="S48" s="30" t="str">
        <f t="shared" si="13"/>
        <v xml:space="preserve"> </v>
      </c>
      <c r="T48" s="5" t="str" cm="1">
        <f t="array" ref="T48"/>
        <v xml:space="preserve"> </v>
      </c>
      <c r="U48" s="5" t="str">
        <f t="shared" si="6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7"/>
        <v xml:space="preserve"> </v>
      </c>
      <c r="X48" t="str">
        <f t="shared" si="0"/>
        <v/>
      </c>
    </row>
    <row r="49" spans="1:24" x14ac:dyDescent="0.25">
      <c r="A49" s="26"/>
      <c r="B49" s="26"/>
      <c r="C49" s="26"/>
      <c r="D49" s="27"/>
      <c r="E49" s="28"/>
      <c r="F49" s="3">
        <f t="shared" si="8"/>
        <v>0</v>
      </c>
      <c r="G49" s="29" t="str">
        <f t="shared" si="9"/>
        <v xml:space="preserve"> </v>
      </c>
      <c r="H49" s="3">
        <f t="shared" si="10"/>
        <v>0</v>
      </c>
      <c r="I49" s="30">
        <f t="shared" si="11"/>
        <v>0</v>
      </c>
      <c r="J49" s="27"/>
      <c r="K49" s="20" t="str">
        <f t="shared" si="1"/>
        <v xml:space="preserve"> </v>
      </c>
      <c r="L49" s="21" t="str">
        <f t="shared" si="2"/>
        <v xml:space="preserve"> </v>
      </c>
      <c r="M49" s="21" t="str">
        <f t="shared" si="14"/>
        <v xml:space="preserve"> </v>
      </c>
      <c r="N49" s="27"/>
      <c r="O49" s="4" t="str">
        <f t="shared" si="12"/>
        <v xml:space="preserve"> </v>
      </c>
      <c r="P49" s="5" t="str" cm="1">
        <f t="array" ref="P49"/>
        <v xml:space="preserve"> </v>
      </c>
      <c r="Q49" s="5" t="str">
        <f t="shared" si="4"/>
        <v xml:space="preserve"> </v>
      </c>
      <c r="R49" s="30" t="str" cm="1">
        <f t="array" ref="R49">IFERROR(IF(B49=0," ",(P49-LOOKUP(2,1/($X$4:$X$50="ActiveRev Req't"),$P$4:$P$50))/LOOKUP(2,1/($X$4:$X$50="ActiveRev Req't"),$P$4:$P$50))," ")</f>
        <v xml:space="preserve"> </v>
      </c>
      <c r="S49" s="30" t="str">
        <f t="shared" si="13"/>
        <v xml:space="preserve"> </v>
      </c>
      <c r="T49" s="5" t="str" cm="1">
        <f t="array" ref="T49"/>
        <v xml:space="preserve"> </v>
      </c>
      <c r="U49" s="5" t="str">
        <f t="shared" si="6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7"/>
        <v xml:space="preserve"> </v>
      </c>
      <c r="X49" t="str">
        <f t="shared" si="0"/>
        <v/>
      </c>
    </row>
    <row r="50" spans="1:24" x14ac:dyDescent="0.25">
      <c r="A50" s="26"/>
      <c r="B50" s="26"/>
      <c r="C50" s="26"/>
      <c r="D50" s="27"/>
      <c r="E50" s="28"/>
      <c r="F50" s="3">
        <f t="shared" si="8"/>
        <v>0</v>
      </c>
      <c r="G50" s="29" t="str">
        <f t="shared" si="9"/>
        <v xml:space="preserve"> </v>
      </c>
      <c r="H50" s="3">
        <f t="shared" si="10"/>
        <v>0</v>
      </c>
      <c r="I50" s="30">
        <f t="shared" si="11"/>
        <v>0</v>
      </c>
      <c r="J50" s="27"/>
      <c r="K50" s="20" t="str">
        <f t="shared" si="1"/>
        <v xml:space="preserve"> </v>
      </c>
      <c r="L50" s="21" t="str">
        <f t="shared" si="2"/>
        <v xml:space="preserve"> </v>
      </c>
      <c r="M50" s="21" t="str">
        <f t="shared" si="14"/>
        <v xml:space="preserve"> </v>
      </c>
      <c r="N50" s="27"/>
      <c r="O50" s="4" t="str">
        <f t="shared" si="12"/>
        <v xml:space="preserve"> </v>
      </c>
      <c r="P50" s="5" t="str" cm="1">
        <f t="array" ref="P50"/>
        <v xml:space="preserve"> </v>
      </c>
      <c r="Q50" s="5" t="str">
        <f t="shared" si="4"/>
        <v xml:space="preserve"> </v>
      </c>
      <c r="R50" s="30" t="str" cm="1">
        <f t="array" ref="R50">IFERROR(IF(B50=0," ",(P50-LOOKUP(2,1/($X$4:$X$50="ActiveRev Req't"),$P$4:$P$50))/LOOKUP(2,1/($X$4:$X$50="ActiveRev Req't"),$P$4:$P$50))," ")</f>
        <v xml:space="preserve"> </v>
      </c>
      <c r="S50" s="30" t="str">
        <f t="shared" si="13"/>
        <v xml:space="preserve"> </v>
      </c>
      <c r="T50" s="5" t="str" cm="1">
        <f t="array" ref="T50"/>
        <v xml:space="preserve"> </v>
      </c>
      <c r="U50" s="5" t="str">
        <f t="shared" si="6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7"/>
        <v xml:space="preserve"> </v>
      </c>
      <c r="X50" t="str">
        <f t="shared" si="0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FD83-4105-45C2-A851-49C393926355}">
  <sheetPr>
    <tabColor theme="5" tint="0.39997558519241921"/>
    <pageSetUpPr fitToPage="1"/>
  </sheetPr>
  <dimension ref="A1:X51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13" sqref="H13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55</v>
      </c>
      <c r="C4" s="13" t="s">
        <v>25</v>
      </c>
      <c r="D4" s="15" t="s">
        <v>26</v>
      </c>
      <c r="E4" s="16">
        <v>1294399.8140923933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126.82</v>
      </c>
      <c r="P4" s="5">
        <v>58.13</v>
      </c>
      <c r="Q4" s="5">
        <f>IF(P4=" "," ",P4*12)</f>
        <v>697.56000000000006</v>
      </c>
      <c r="R4" s="24" t="s">
        <v>27</v>
      </c>
      <c r="S4" s="24"/>
      <c r="T4" s="5">
        <v>50.03</v>
      </c>
      <c r="U4" s="5">
        <f t="shared" ref="U4:U50" si="0">IF(T4=" "," ",T4*12)</f>
        <v>600.36</v>
      </c>
      <c r="V4" s="24" t="s">
        <v>27</v>
      </c>
      <c r="W4" s="25"/>
      <c r="X4" t="str">
        <f t="shared" ref="X4:X43" si="1">CONCATENATE(A4,D4)</f>
        <v>SupersededRev Req't</v>
      </c>
    </row>
    <row r="5" spans="1:24" x14ac:dyDescent="0.25">
      <c r="A5" s="26" t="s">
        <v>23</v>
      </c>
      <c r="B5" s="27" t="s">
        <v>64</v>
      </c>
      <c r="C5" s="26" t="s">
        <v>65</v>
      </c>
      <c r="D5" s="27" t="s">
        <v>26</v>
      </c>
      <c r="E5" s="28"/>
      <c r="F5" s="3">
        <f t="shared" ref="F5:F50" si="2">IF(E5=0,0,(E5-LOOKUP(2,1/($X$4:$X$50="ActiveRev Req't"),$E$4:$E$50)))</f>
        <v>0</v>
      </c>
      <c r="G5" s="29" t="str" cm="1">
        <f t="array" ref="G5">IF(E5=0," ",(F5/LOOKUP(2,1/($X$4:$X$50="ActiveRev Req't"),$E$4:$E$50)))</f>
        <v xml:space="preserve"> </v>
      </c>
      <c r="H5" s="3">
        <f t="shared" ref="H5:H50" si="3">IF(E5=0,0,E5-$E$4)</f>
        <v>0</v>
      </c>
      <c r="I5" s="30">
        <f t="shared" ref="I5:I50" si="4">IF(H5=" "," ",H5/$E$4)</f>
        <v>0</v>
      </c>
      <c r="J5" s="31"/>
      <c r="K5" s="20" t="str">
        <f t="shared" ref="K5:K50" si="5">IF(J5=0," ",IF(DAY(J5)&lt;=14,TEXT(J5,"mmmm"),TEXT(EOMONTH(J5,1),"mmmm")))</f>
        <v xml:space="preserve"> </v>
      </c>
      <c r="L5" s="21" t="str">
        <f t="shared" ref="L5:L50" si="6">IF(J5=0," ",YEAR(J5))</f>
        <v xml:space="preserve"> </v>
      </c>
      <c r="M5" s="21" t="str">
        <f t="shared" ref="M5:M50" si="7">IF(J5=0," ",IF(AND(MONTH(J5)=12,K5="January"),YEAR(J5)+1,YEAR(J5)))</f>
        <v xml:space="preserve"> </v>
      </c>
      <c r="N5" s="31">
        <v>45186</v>
      </c>
      <c r="O5" s="4">
        <f>IF(B5=0," ",$O$4)</f>
        <v>126.82</v>
      </c>
      <c r="P5" s="5" t="str" cm="1">
        <f t="array" ref="P5"/>
        <v xml:space="preserve"> </v>
      </c>
      <c r="Q5" s="5" t="str">
        <f t="shared" ref="Q5:Q50" si="8">IF(P5=" "," ",P5*12)</f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>IFERROR(IF(B5=0," ",(P5-$P$4)/$P$4)," ")</f>
        <v xml:space="preserve"> </v>
      </c>
      <c r="T5" s="5" t="str" cm="1">
        <f t="array" ref="T5"/>
        <v xml:space="preserve"> </v>
      </c>
      <c r="U5" s="5" t="str">
        <f t="shared" si="0"/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>IFERROR(IF(B5=0," ",(T5-$T$4)/$T$4)," ")</f>
        <v xml:space="preserve"> </v>
      </c>
      <c r="X5" t="str">
        <f t="shared" si="1"/>
        <v>SupersededRev Req't</v>
      </c>
    </row>
    <row r="6" spans="1:24" x14ac:dyDescent="0.25">
      <c r="A6" s="26" t="s">
        <v>28</v>
      </c>
      <c r="B6" s="27" t="s">
        <v>57</v>
      </c>
      <c r="C6" s="26" t="s">
        <v>30</v>
      </c>
      <c r="D6" s="27" t="s">
        <v>31</v>
      </c>
      <c r="E6" s="28"/>
      <c r="F6" s="3">
        <f t="shared" si="2"/>
        <v>0</v>
      </c>
      <c r="G6" s="29" t="str">
        <f t="shared" ref="G6:G50" si="9">IF(E6=0," ",(F6/LOOKUP(2,1/($X$4:$X$50="ActiveRev Req't"),$E$4:$E$50)))</f>
        <v xml:space="preserve"> </v>
      </c>
      <c r="H6" s="3">
        <f t="shared" si="3"/>
        <v>0</v>
      </c>
      <c r="I6" s="30">
        <f t="shared" si="4"/>
        <v>0</v>
      </c>
      <c r="J6" s="31"/>
      <c r="K6" s="20" t="str">
        <f t="shared" si="5"/>
        <v xml:space="preserve"> </v>
      </c>
      <c r="L6" s="21" t="str">
        <f t="shared" si="6"/>
        <v xml:space="preserve"> </v>
      </c>
      <c r="M6" s="21" t="str">
        <f t="shared" si="7"/>
        <v xml:space="preserve"> </v>
      </c>
      <c r="N6" s="31">
        <v>45291</v>
      </c>
      <c r="O6" s="4">
        <f t="shared" ref="O6:O50" si="10">IF(B6=0," ",$O$4)</f>
        <v>126.82</v>
      </c>
      <c r="P6" s="5" t="str" cm="1">
        <f t="array" ref="P6"/>
        <v xml:space="preserve"> </v>
      </c>
      <c r="Q6" s="5" t="str">
        <f t="shared" si="8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>IFERROR(IF(B6=0," ",(P6-$P$4)/$P$4)," ")</f>
        <v xml:space="preserve"> </v>
      </c>
      <c r="T6" s="5" t="str" cm="1">
        <f t="array" ref="T6"/>
        <v xml:space="preserve"> </v>
      </c>
      <c r="U6" s="5" t="str">
        <f t="shared" si="0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>IFERROR(IF(B6=0," ",(T6-$T$4)/$T$4)," ")</f>
        <v xml:space="preserve"> </v>
      </c>
      <c r="X6" t="str">
        <f t="shared" si="1"/>
        <v>ActiveSurcharge</v>
      </c>
    </row>
    <row r="7" spans="1:24" x14ac:dyDescent="0.25">
      <c r="A7" s="26" t="s">
        <v>28</v>
      </c>
      <c r="B7" s="27" t="s">
        <v>58</v>
      </c>
      <c r="C7" s="26" t="s">
        <v>33</v>
      </c>
      <c r="D7" s="27" t="s">
        <v>59</v>
      </c>
      <c r="E7" s="28"/>
      <c r="F7" s="3">
        <f t="shared" si="2"/>
        <v>0</v>
      </c>
      <c r="G7" s="29" t="str">
        <f t="shared" si="9"/>
        <v xml:space="preserve"> </v>
      </c>
      <c r="H7" s="3">
        <f t="shared" si="3"/>
        <v>0</v>
      </c>
      <c r="I7" s="30">
        <f t="shared" si="4"/>
        <v>0</v>
      </c>
      <c r="J7" s="31"/>
      <c r="K7" s="20" t="str">
        <f t="shared" si="5"/>
        <v xml:space="preserve"> </v>
      </c>
      <c r="L7" s="21" t="str">
        <f t="shared" si="6"/>
        <v xml:space="preserve"> </v>
      </c>
      <c r="M7" s="21" t="str">
        <f t="shared" si="7"/>
        <v xml:space="preserve"> </v>
      </c>
      <c r="N7" s="31">
        <v>45015</v>
      </c>
      <c r="O7" s="4">
        <f t="shared" si="10"/>
        <v>126.82</v>
      </c>
      <c r="P7" s="5" t="str" cm="1">
        <f t="array" ref="P7"/>
        <v xml:space="preserve"> </v>
      </c>
      <c r="Q7" s="5" t="str">
        <f t="shared" si="8"/>
        <v xml:space="preserve"> </v>
      </c>
      <c r="R7" s="30" t="str" cm="1">
        <f t="array" ref="R7">IFERROR(IF(B7=0," ",(P7-LOOKUP(2,1/($X$4:$X$50="ActiveRev Req't"),$P$4:$P$50))/LOOKUP(2,1/($X$4:$X$50="ActiveRev Req't"),$P$4:$P$50))," ")</f>
        <v xml:space="preserve"> </v>
      </c>
      <c r="S7" s="30" t="str">
        <f>IFERROR(IF(B7=0," ",(P7-$P$4)/$P$4)," ")</f>
        <v xml:space="preserve"> </v>
      </c>
      <c r="T7" s="5" t="str" cm="1">
        <f t="array" ref="T7"/>
        <v xml:space="preserve"> </v>
      </c>
      <c r="U7" s="5" t="str">
        <f t="shared" si="0"/>
        <v xml:space="preserve"> 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 t="str">
        <f>IFERROR(IF(B7=0," ",(T7-$T$4)/$T$4)," ")</f>
        <v xml:space="preserve"> </v>
      </c>
      <c r="X7" t="str">
        <f t="shared" si="1"/>
        <v>ActiveCredit</v>
      </c>
    </row>
    <row r="8" spans="1:24" x14ac:dyDescent="0.25">
      <c r="A8" s="26" t="s">
        <v>28</v>
      </c>
      <c r="B8" s="27" t="s">
        <v>60</v>
      </c>
      <c r="C8" s="26" t="s">
        <v>35</v>
      </c>
      <c r="D8" s="27" t="s">
        <v>26</v>
      </c>
      <c r="E8" s="28">
        <v>1366658.768475469</v>
      </c>
      <c r="F8" s="3">
        <f t="shared" si="2"/>
        <v>0</v>
      </c>
      <c r="G8" s="29">
        <f t="shared" si="9"/>
        <v>0</v>
      </c>
      <c r="H8" s="3">
        <f t="shared" si="3"/>
        <v>72258.954383075703</v>
      </c>
      <c r="I8" s="30">
        <f t="shared" si="4"/>
        <v>5.5824292924317363E-2</v>
      </c>
      <c r="J8" s="31">
        <v>44927</v>
      </c>
      <c r="K8" s="20" t="str">
        <f t="shared" si="5"/>
        <v>January</v>
      </c>
      <c r="L8" s="21">
        <f t="shared" si="6"/>
        <v>2023</v>
      </c>
      <c r="M8" s="21">
        <f t="shared" si="7"/>
        <v>2023</v>
      </c>
      <c r="N8" s="27"/>
      <c r="O8" s="4">
        <f t="shared" si="10"/>
        <v>126.82</v>
      </c>
      <c r="P8" s="5">
        <f/>
        <v>64.819999999999993</v>
      </c>
      <c r="Q8" s="5">
        <f t="shared" si="8"/>
        <v>777.83999999999992</v>
      </c>
      <c r="R8" s="30" cm="1">
        <f t="array" ref="R8">IFERROR(IF(B8=0," ",(P8-LOOKUP(2,1/($X$4:$X$50="ActiveRev Req't"),$P$4:$P$50))/LOOKUP(2,1/($X$4:$X$50="ActiveRev Req't"),$P$4:$P$50))," ")</f>
        <v>0</v>
      </c>
      <c r="S8" s="30">
        <f>IFERROR(IF(B8=0," ",(P8-$P$4)/$P$4)," ")</f>
        <v>0.1150868742473764</v>
      </c>
      <c r="T8" s="5">
        <f/>
        <v>55.71</v>
      </c>
      <c r="U8" s="5">
        <f t="shared" si="0"/>
        <v>668.52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ref="W8:W50" si="11">IFERROR(IF(B8=0," ",(T8-$T$4)/$T$4)," ")</f>
        <v>0.1135318808714771</v>
      </c>
      <c r="X8" t="str">
        <f t="shared" si="1"/>
        <v>ActiveRev Req't</v>
      </c>
    </row>
    <row r="9" spans="1:24" x14ac:dyDescent="0.25">
      <c r="A9" s="26" t="s">
        <v>28</v>
      </c>
      <c r="B9" s="27" t="s">
        <v>60</v>
      </c>
      <c r="C9" s="26" t="s">
        <v>36</v>
      </c>
      <c r="D9" s="27" t="s">
        <v>31</v>
      </c>
      <c r="E9" s="28"/>
      <c r="F9" s="3">
        <f t="shared" si="2"/>
        <v>0</v>
      </c>
      <c r="G9" s="29" t="str">
        <f t="shared" si="9"/>
        <v xml:space="preserve"> </v>
      </c>
      <c r="H9" s="3">
        <f t="shared" si="3"/>
        <v>0</v>
      </c>
      <c r="I9" s="30">
        <f t="shared" si="4"/>
        <v>0</v>
      </c>
      <c r="J9" s="31">
        <v>44927</v>
      </c>
      <c r="K9" s="20" t="str">
        <f t="shared" si="5"/>
        <v>January</v>
      </c>
      <c r="L9" s="21">
        <f t="shared" si="6"/>
        <v>2023</v>
      </c>
      <c r="M9" s="21">
        <f t="shared" si="7"/>
        <v>2023</v>
      </c>
      <c r="N9" s="27"/>
      <c r="O9" s="4">
        <f t="shared" si="10"/>
        <v>126.82</v>
      </c>
      <c r="P9" s="5" cm="1">
        <f t="array" ref="P9"/>
        <v>0</v>
      </c>
      <c r="Q9" s="5">
        <f t="shared" si="8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>IFERROR(IF(B9=0," ",(P9-$P$4)/$P$4)," ")</f>
        <v>-1</v>
      </c>
      <c r="T9" s="5" cm="1">
        <f t="array" ref="T9"/>
        <v>0</v>
      </c>
      <c r="U9" s="5">
        <f t="shared" si="0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11"/>
        <v>-1</v>
      </c>
      <c r="X9" t="str">
        <f t="shared" si="1"/>
        <v>ActiveSurcharge</v>
      </c>
    </row>
    <row r="10" spans="1:24" x14ac:dyDescent="0.25">
      <c r="A10" s="26" t="s">
        <v>39</v>
      </c>
      <c r="B10" s="27" t="s">
        <v>37</v>
      </c>
      <c r="C10" s="26" t="s">
        <v>38</v>
      </c>
      <c r="D10" s="27" t="s">
        <v>31</v>
      </c>
      <c r="E10" s="28"/>
      <c r="F10" s="3">
        <f t="shared" si="2"/>
        <v>0</v>
      </c>
      <c r="G10" s="29" t="str">
        <f t="shared" si="9"/>
        <v xml:space="preserve"> </v>
      </c>
      <c r="H10" s="3">
        <f t="shared" si="3"/>
        <v>0</v>
      </c>
      <c r="I10" s="30">
        <f t="shared" si="4"/>
        <v>0</v>
      </c>
      <c r="J10" s="31">
        <v>44927</v>
      </c>
      <c r="K10" s="20" t="str">
        <f t="shared" si="5"/>
        <v>January</v>
      </c>
      <c r="L10" s="21">
        <f t="shared" si="6"/>
        <v>2023</v>
      </c>
      <c r="M10" s="21">
        <f>IF(J10=0," ",IF(AND(MONTH(J10)=12,K10="January"),YEAR(J10)+1,YEAR(J10)))</f>
        <v>2023</v>
      </c>
      <c r="N10" s="27"/>
      <c r="O10" s="4">
        <f t="shared" si="10"/>
        <v>126.82</v>
      </c>
      <c r="P10" s="5" cm="1">
        <f t="array" ref="P10"/>
        <v>0</v>
      </c>
      <c r="Q10" s="5">
        <f t="shared" si="8"/>
        <v>0</v>
      </c>
      <c r="R10" s="30" cm="1">
        <f t="array" ref="R10">IFERROR(IF(B10=0," ",(P10-LOOKUP(2,1/($X$4:$X$50="ActiveRev Req't"),$P$4:$P$50))/LOOKUP(2,1/($X$4:$X$50="ActiveRev Req't"),$P$4:$P$50))," ")</f>
        <v>-1</v>
      </c>
      <c r="S10" s="30">
        <f t="shared" ref="S10:S13" si="12">IFERROR(IF(B10=0," ",(P10-$P$4)/$P$4)," ")</f>
        <v>-1</v>
      </c>
      <c r="T10" s="5" cm="1">
        <f t="array" ref="T10"/>
        <v>0</v>
      </c>
      <c r="U10" s="5">
        <f t="shared" si="0"/>
        <v>0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>
        <f t="shared" si="11"/>
        <v>-1</v>
      </c>
      <c r="X10" t="str">
        <f t="shared" si="1"/>
        <v>AnticipatedSurcharge</v>
      </c>
    </row>
    <row r="11" spans="1:24" x14ac:dyDescent="0.25">
      <c r="A11" s="26" t="s">
        <v>39</v>
      </c>
      <c r="B11" s="27" t="s">
        <v>42</v>
      </c>
      <c r="C11" s="26" t="s">
        <v>41</v>
      </c>
      <c r="D11" s="27" t="s">
        <v>26</v>
      </c>
      <c r="E11" s="28"/>
      <c r="F11" s="3">
        <f t="shared" si="2"/>
        <v>0</v>
      </c>
      <c r="G11" s="29" t="str">
        <f t="shared" si="9"/>
        <v xml:space="preserve"> </v>
      </c>
      <c r="H11" s="3">
        <f t="shared" si="3"/>
        <v>0</v>
      </c>
      <c r="I11" s="30">
        <f t="shared" si="4"/>
        <v>0</v>
      </c>
      <c r="J11" s="31"/>
      <c r="K11" s="20" t="str">
        <f t="shared" si="5"/>
        <v xml:space="preserve"> </v>
      </c>
      <c r="L11" s="21" t="str">
        <f t="shared" si="6"/>
        <v xml:space="preserve"> </v>
      </c>
      <c r="M11" s="21" t="str">
        <f t="shared" ref="M11:M50" si="13">IF(J11=0," ",IF(AND(MONTH(J11)=12,K11="January"),YEAR(J11)+1,YEAR(J11)))</f>
        <v xml:space="preserve"> </v>
      </c>
      <c r="N11" s="27"/>
      <c r="O11" s="4">
        <f t="shared" si="10"/>
        <v>126.82</v>
      </c>
      <c r="P11" s="5" t="str" cm="1">
        <f t="array" ref="P11"/>
        <v xml:space="preserve"> </v>
      </c>
      <c r="Q11" s="5" t="str">
        <f t="shared" si="8"/>
        <v xml:space="preserve"> </v>
      </c>
      <c r="R11" s="30" t="str">
        <f t="shared" ref="R11:R50" si="14">IFERROR(IF(B11=0," ",(P11-LOOKUP(2,1/($X$4:$X$50="ActiveRev Req't"),$P$4:$P$50))/LOOKUP(2,1/($X$4:$X$50="ActiveRev Req't"),$P$4:$P$50))," ")</f>
        <v xml:space="preserve"> </v>
      </c>
      <c r="S11" s="30" t="str">
        <f t="shared" si="12"/>
        <v xml:space="preserve"> </v>
      </c>
      <c r="T11" s="5" t="str" cm="1">
        <f t="array" ref="T11"/>
        <v xml:space="preserve"> </v>
      </c>
      <c r="U11" s="5" t="str">
        <f t="shared" si="0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11"/>
        <v xml:space="preserve"> </v>
      </c>
      <c r="X11" t="str">
        <f t="shared" si="1"/>
        <v>AnticipatedRev Req't</v>
      </c>
    </row>
    <row r="12" spans="1:24" x14ac:dyDescent="0.25">
      <c r="A12" s="26" t="s">
        <v>39</v>
      </c>
      <c r="B12" s="27" t="s">
        <v>42</v>
      </c>
      <c r="C12" s="26" t="s">
        <v>43</v>
      </c>
      <c r="D12" s="27" t="s">
        <v>26</v>
      </c>
      <c r="E12" s="28"/>
      <c r="F12" s="3">
        <f t="shared" si="2"/>
        <v>0</v>
      </c>
      <c r="G12" s="29" t="str">
        <f t="shared" si="9"/>
        <v xml:space="preserve"> </v>
      </c>
      <c r="H12" s="3">
        <f t="shared" si="3"/>
        <v>0</v>
      </c>
      <c r="I12" s="30">
        <f t="shared" si="4"/>
        <v>0</v>
      </c>
      <c r="J12" s="31"/>
      <c r="K12" s="20" t="str">
        <f t="shared" si="5"/>
        <v xml:space="preserve"> </v>
      </c>
      <c r="L12" s="21" t="str">
        <f t="shared" si="6"/>
        <v xml:space="preserve"> </v>
      </c>
      <c r="M12" s="21" t="str">
        <f t="shared" si="13"/>
        <v xml:space="preserve"> </v>
      </c>
      <c r="N12" s="27"/>
      <c r="O12" s="4">
        <f t="shared" si="10"/>
        <v>126.82</v>
      </c>
      <c r="P12" s="5" t="str" cm="1">
        <f t="array" ref="P12"/>
        <v xml:space="preserve"> </v>
      </c>
      <c r="Q12" s="5" t="str">
        <f t="shared" si="8"/>
        <v xml:space="preserve"> </v>
      </c>
      <c r="R12" s="30" t="str">
        <f t="shared" si="14"/>
        <v xml:space="preserve"> </v>
      </c>
      <c r="S12" s="30" t="str">
        <f t="shared" si="12"/>
        <v xml:space="preserve"> </v>
      </c>
      <c r="T12" s="5" t="str" cm="1">
        <f t="array" ref="T12"/>
        <v xml:space="preserve"> </v>
      </c>
      <c r="U12" s="5" t="str">
        <f t="shared" si="0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11"/>
        <v xml:space="preserve"> </v>
      </c>
      <c r="X12" t="str">
        <f t="shared" si="1"/>
        <v>AnticipatedRev Req't</v>
      </c>
    </row>
    <row r="13" spans="1:24" x14ac:dyDescent="0.25">
      <c r="A13" s="26" t="s">
        <v>39</v>
      </c>
      <c r="B13" s="27" t="s">
        <v>42</v>
      </c>
      <c r="C13" s="26" t="s">
        <v>44</v>
      </c>
      <c r="D13" s="27" t="s">
        <v>31</v>
      </c>
      <c r="E13" s="28"/>
      <c r="F13" s="3">
        <f t="shared" si="2"/>
        <v>0</v>
      </c>
      <c r="G13" s="29" t="str">
        <f t="shared" si="9"/>
        <v xml:space="preserve"> </v>
      </c>
      <c r="H13" s="3">
        <f t="shared" si="3"/>
        <v>0</v>
      </c>
      <c r="I13" s="30">
        <f t="shared" si="4"/>
        <v>0</v>
      </c>
      <c r="J13" s="31"/>
      <c r="K13" s="20" t="str">
        <f t="shared" si="5"/>
        <v xml:space="preserve"> </v>
      </c>
      <c r="L13" s="21" t="str">
        <f t="shared" si="6"/>
        <v xml:space="preserve"> </v>
      </c>
      <c r="M13" s="21" t="str">
        <f t="shared" si="13"/>
        <v xml:space="preserve"> </v>
      </c>
      <c r="N13" s="27"/>
      <c r="O13" s="4">
        <f t="shared" si="10"/>
        <v>126.82</v>
      </c>
      <c r="P13" s="5" t="str" cm="1">
        <f t="array" ref="P13"/>
        <v xml:space="preserve"> </v>
      </c>
      <c r="Q13" s="5" t="str">
        <f t="shared" si="8"/>
        <v xml:space="preserve"> </v>
      </c>
      <c r="R13" s="30" t="str">
        <f t="shared" si="14"/>
        <v xml:space="preserve"> </v>
      </c>
      <c r="S13" s="30" t="str">
        <f t="shared" si="12"/>
        <v xml:space="preserve"> </v>
      </c>
      <c r="T13" s="5" t="str" cm="1">
        <f t="array" ref="T13"/>
        <v xml:space="preserve"> </v>
      </c>
      <c r="U13" s="5" t="str">
        <f t="shared" si="0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11"/>
        <v xml:space="preserve"> </v>
      </c>
      <c r="X13" t="str">
        <f t="shared" si="1"/>
        <v>AnticipatedSurcharge</v>
      </c>
    </row>
    <row r="14" spans="1:24" x14ac:dyDescent="0.25">
      <c r="A14" s="26" t="s">
        <v>46</v>
      </c>
      <c r="B14" s="27" t="s">
        <v>47</v>
      </c>
      <c r="C14" s="26" t="s">
        <v>48</v>
      </c>
      <c r="D14" s="27" t="s">
        <v>26</v>
      </c>
      <c r="E14" s="28">
        <v>1515505</v>
      </c>
      <c r="F14" s="3">
        <f t="shared" si="2"/>
        <v>148846.23152453103</v>
      </c>
      <c r="G14" s="29">
        <f t="shared" si="9"/>
        <v>0.10891250614853298</v>
      </c>
      <c r="H14" s="3">
        <f t="shared" si="3"/>
        <v>221105.18590760673</v>
      </c>
      <c r="I14" s="30">
        <f t="shared" si="4"/>
        <v>0.17081676271920757</v>
      </c>
      <c r="J14" s="31">
        <v>45292</v>
      </c>
      <c r="K14" s="20" t="str">
        <f t="shared" si="5"/>
        <v>January</v>
      </c>
      <c r="L14" s="21">
        <f t="shared" si="6"/>
        <v>2024</v>
      </c>
      <c r="M14" s="21">
        <f t="shared" si="13"/>
        <v>2024</v>
      </c>
      <c r="N14" s="27"/>
      <c r="O14" s="4">
        <f t="shared" si="10"/>
        <v>126.82</v>
      </c>
      <c r="P14" s="5" cm="1">
        <f t="array" ref="P14"/>
        <v>63.21</v>
      </c>
      <c r="Q14" s="5">
        <f t="shared" si="8"/>
        <v>758.52</v>
      </c>
      <c r="R14" s="30">
        <f t="shared" si="14"/>
        <v>-2.4838012958963169E-2</v>
      </c>
      <c r="S14" s="30">
        <f>IFERROR(IF(B14=0," ",(P14-$P$4)/$P$4)," ")</f>
        <v>8.7390332014450331E-2</v>
      </c>
      <c r="T14" s="5" cm="1">
        <f t="array" ref="T14"/>
        <v>51.73</v>
      </c>
      <c r="U14" s="5">
        <f t="shared" si="0"/>
        <v>620.76</v>
      </c>
      <c r="V14" s="30" cm="1">
        <f t="array" ref="V14">IFERROR(IF(F14=0," ",(T14-LOOKUP(2,1/($X$4:$X$50="ActiveRev Req't"),$T$4:$T$50))/LOOKUP(2,1/($X$4:$X$50="ActiveRev Req't"),$T$4:$T$50))," ")</f>
        <v>-7.1441392927661176E-2</v>
      </c>
      <c r="W14" s="30">
        <f t="shared" si="11"/>
        <v>3.3979612232660321E-2</v>
      </c>
      <c r="X14" t="str">
        <f t="shared" si="1"/>
        <v>Pending - FiledRev Req't</v>
      </c>
    </row>
    <row r="15" spans="1:24" x14ac:dyDescent="0.25">
      <c r="A15" s="26" t="s">
        <v>39</v>
      </c>
      <c r="B15" s="27" t="s">
        <v>42</v>
      </c>
      <c r="C15" s="26" t="s">
        <v>49</v>
      </c>
      <c r="D15" s="27" t="s">
        <v>31</v>
      </c>
      <c r="E15" s="28"/>
      <c r="F15" s="3">
        <f t="shared" si="2"/>
        <v>0</v>
      </c>
      <c r="G15" s="29" t="str">
        <f t="shared" si="9"/>
        <v xml:space="preserve"> </v>
      </c>
      <c r="H15" s="3">
        <f t="shared" si="3"/>
        <v>0</v>
      </c>
      <c r="I15" s="30">
        <f t="shared" si="4"/>
        <v>0</v>
      </c>
      <c r="J15" s="31"/>
      <c r="K15" s="20" t="str">
        <f t="shared" si="5"/>
        <v xml:space="preserve"> </v>
      </c>
      <c r="L15" s="21" t="str">
        <f t="shared" si="6"/>
        <v xml:space="preserve"> </v>
      </c>
      <c r="M15" s="21" t="str">
        <f t="shared" si="13"/>
        <v xml:space="preserve"> </v>
      </c>
      <c r="N15" s="27"/>
      <c r="O15" s="4">
        <f t="shared" si="10"/>
        <v>126.82</v>
      </c>
      <c r="P15" s="5" t="str" cm="1">
        <f t="array" ref="P15"/>
        <v xml:space="preserve"> </v>
      </c>
      <c r="Q15" s="5" t="str">
        <f t="shared" si="8"/>
        <v xml:space="preserve"> </v>
      </c>
      <c r="R15" s="30" t="str">
        <f t="shared" si="14"/>
        <v xml:space="preserve"> </v>
      </c>
      <c r="S15" s="30" t="str">
        <f t="shared" ref="S15:S50" si="15">IFERROR(IF(B15=0," ",(P15-$P$4)/$P$4)," ")</f>
        <v xml:space="preserve"> </v>
      </c>
      <c r="T15" s="5" t="str" cm="1">
        <f t="array" ref="T15"/>
        <v xml:space="preserve"> </v>
      </c>
      <c r="U15" s="5" t="str">
        <f t="shared" si="0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11"/>
        <v xml:space="preserve"> </v>
      </c>
      <c r="X15" t="str">
        <f t="shared" si="1"/>
        <v>AnticipatedSurcharge</v>
      </c>
    </row>
    <row r="16" spans="1:24" x14ac:dyDescent="0.25">
      <c r="A16" s="26" t="s">
        <v>39</v>
      </c>
      <c r="B16" s="27" t="s">
        <v>42</v>
      </c>
      <c r="C16" s="26" t="s">
        <v>50</v>
      </c>
      <c r="D16" s="27" t="s">
        <v>31</v>
      </c>
      <c r="E16" s="28"/>
      <c r="F16" s="3">
        <f t="shared" si="2"/>
        <v>0</v>
      </c>
      <c r="G16" s="29" t="str">
        <f t="shared" si="9"/>
        <v xml:space="preserve"> </v>
      </c>
      <c r="H16" s="3">
        <f t="shared" si="3"/>
        <v>0</v>
      </c>
      <c r="I16" s="30">
        <f t="shared" si="4"/>
        <v>0</v>
      </c>
      <c r="J16" s="31"/>
      <c r="K16" s="20" t="str">
        <f t="shared" si="5"/>
        <v xml:space="preserve"> </v>
      </c>
      <c r="L16" s="21" t="str">
        <f t="shared" si="6"/>
        <v xml:space="preserve"> </v>
      </c>
      <c r="M16" s="21" t="str">
        <f t="shared" si="13"/>
        <v xml:space="preserve"> </v>
      </c>
      <c r="N16" s="27"/>
      <c r="O16" s="4">
        <f t="shared" si="10"/>
        <v>126.82</v>
      </c>
      <c r="P16" s="5" t="str" cm="1">
        <f t="array" ref="P16"/>
        <v xml:space="preserve"> </v>
      </c>
      <c r="Q16" s="5" t="str">
        <f t="shared" si="8"/>
        <v xml:space="preserve"> </v>
      </c>
      <c r="R16" s="30" t="str">
        <f t="shared" si="14"/>
        <v xml:space="preserve"> </v>
      </c>
      <c r="S16" s="30" t="str">
        <f t="shared" si="15"/>
        <v xml:space="preserve"> </v>
      </c>
      <c r="T16" s="5" t="str" cm="1">
        <f t="array" ref="T16"/>
        <v xml:space="preserve"> </v>
      </c>
      <c r="U16" s="5" t="str">
        <f t="shared" si="0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11"/>
        <v xml:space="preserve"> </v>
      </c>
      <c r="X16" t="str">
        <f t="shared" si="1"/>
        <v>AnticipatedSurcharge</v>
      </c>
    </row>
    <row r="17" spans="1:24" x14ac:dyDescent="0.25">
      <c r="A17" s="26" t="s">
        <v>39</v>
      </c>
      <c r="B17" s="27" t="s">
        <v>42</v>
      </c>
      <c r="C17" s="26" t="s">
        <v>51</v>
      </c>
      <c r="D17" s="27" t="s">
        <v>31</v>
      </c>
      <c r="E17" s="28"/>
      <c r="F17" s="3">
        <f t="shared" si="2"/>
        <v>0</v>
      </c>
      <c r="G17" s="29" t="str">
        <f t="shared" si="9"/>
        <v xml:space="preserve"> </v>
      </c>
      <c r="H17" s="3">
        <f t="shared" si="3"/>
        <v>0</v>
      </c>
      <c r="I17" s="30">
        <f t="shared" si="4"/>
        <v>0</v>
      </c>
      <c r="J17" s="31"/>
      <c r="K17" s="20" t="str">
        <f t="shared" si="5"/>
        <v xml:space="preserve"> </v>
      </c>
      <c r="L17" s="21" t="str">
        <f t="shared" si="6"/>
        <v xml:space="preserve"> </v>
      </c>
      <c r="M17" s="21" t="str">
        <f t="shared" si="13"/>
        <v xml:space="preserve"> </v>
      </c>
      <c r="N17" s="27"/>
      <c r="O17" s="4">
        <f t="shared" si="10"/>
        <v>126.82</v>
      </c>
      <c r="P17" s="5" t="str" cm="1">
        <f t="array" ref="P17"/>
        <v xml:space="preserve"> </v>
      </c>
      <c r="Q17" s="5" t="str">
        <f t="shared" si="8"/>
        <v xml:space="preserve"> </v>
      </c>
      <c r="R17" s="30" t="str">
        <f t="shared" si="14"/>
        <v xml:space="preserve"> </v>
      </c>
      <c r="S17" s="30" t="str">
        <f t="shared" si="15"/>
        <v xml:space="preserve"> </v>
      </c>
      <c r="T17" s="5" t="str" cm="1">
        <f t="array" ref="T17"/>
        <v xml:space="preserve"> </v>
      </c>
      <c r="U17" s="5" t="str">
        <f t="shared" si="0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11"/>
        <v xml:space="preserve"> </v>
      </c>
      <c r="X17" t="str">
        <f t="shared" si="1"/>
        <v>AnticipatedSurcharge</v>
      </c>
    </row>
    <row r="18" spans="1:24" x14ac:dyDescent="0.25">
      <c r="A18" s="26" t="s">
        <v>46</v>
      </c>
      <c r="B18" s="27" t="s">
        <v>47</v>
      </c>
      <c r="C18" s="26" t="s">
        <v>52</v>
      </c>
      <c r="D18" s="27" t="s">
        <v>26</v>
      </c>
      <c r="E18" s="28">
        <v>1674828</v>
      </c>
      <c r="F18" s="3">
        <f t="shared" si="2"/>
        <v>308169.23152453103</v>
      </c>
      <c r="G18" s="29">
        <f t="shared" si="9"/>
        <v>0.22549098475276241</v>
      </c>
      <c r="H18" s="3">
        <f t="shared" si="3"/>
        <v>380428.18590760673</v>
      </c>
      <c r="I18" s="30">
        <f t="shared" si="4"/>
        <v>0.29390315246171078</v>
      </c>
      <c r="J18" s="31">
        <v>45658</v>
      </c>
      <c r="K18" s="20" t="str">
        <f t="shared" si="5"/>
        <v>January</v>
      </c>
      <c r="L18" s="21">
        <f t="shared" si="6"/>
        <v>2025</v>
      </c>
      <c r="M18" s="21">
        <f t="shared" si="13"/>
        <v>2025</v>
      </c>
      <c r="N18" s="27"/>
      <c r="O18" s="4">
        <f t="shared" si="10"/>
        <v>126.82</v>
      </c>
      <c r="P18" s="5" cm="1">
        <f t="array" ref="P18"/>
        <v>66.989999999999995</v>
      </c>
      <c r="Q18" s="5">
        <f t="shared" si="8"/>
        <v>803.87999999999988</v>
      </c>
      <c r="R18" s="30">
        <f t="shared" si="14"/>
        <v>3.347732181425489E-2</v>
      </c>
      <c r="S18" s="30">
        <f t="shared" si="15"/>
        <v>0.15241699638740738</v>
      </c>
      <c r="T18" s="5" cm="1">
        <f t="array" ref="T18"/>
        <v>54.88</v>
      </c>
      <c r="U18" s="5">
        <f t="shared" si="0"/>
        <v>658.56000000000006</v>
      </c>
      <c r="V18" s="30" cm="1">
        <f t="array" ref="V18">IFERROR(IF(F18=0," ",(T18-LOOKUP(2,1/($X$4:$X$50="ActiveRev Req't"),$T$4:$T$50))/LOOKUP(2,1/($X$4:$X$50="ActiveRev Req't"),$T$4:$T$50))," ")</f>
        <v>-1.4898581942200652E-2</v>
      </c>
      <c r="W18" s="30">
        <f t="shared" si="11"/>
        <v>9.6941834899060594E-2</v>
      </c>
      <c r="X18" t="str">
        <f t="shared" si="1"/>
        <v>Pending - FiledRev Req't</v>
      </c>
    </row>
    <row r="19" spans="1:24" x14ac:dyDescent="0.25">
      <c r="A19" s="26" t="s">
        <v>39</v>
      </c>
      <c r="B19" s="27" t="s">
        <v>42</v>
      </c>
      <c r="C19" s="26" t="s">
        <v>36</v>
      </c>
      <c r="D19" s="27" t="s">
        <v>31</v>
      </c>
      <c r="E19" s="28"/>
      <c r="F19" s="3">
        <f t="shared" si="2"/>
        <v>0</v>
      </c>
      <c r="G19" s="29" t="str">
        <f t="shared" si="9"/>
        <v xml:space="preserve"> </v>
      </c>
      <c r="H19" s="3">
        <f t="shared" si="3"/>
        <v>0</v>
      </c>
      <c r="I19" s="30">
        <f t="shared" si="4"/>
        <v>0</v>
      </c>
      <c r="J19" s="31"/>
      <c r="K19" s="20" t="str">
        <f t="shared" si="5"/>
        <v xml:space="preserve"> </v>
      </c>
      <c r="L19" s="21" t="str">
        <f t="shared" si="6"/>
        <v xml:space="preserve"> </v>
      </c>
      <c r="M19" s="21" t="str">
        <f t="shared" si="13"/>
        <v xml:space="preserve"> </v>
      </c>
      <c r="N19" s="27"/>
      <c r="O19" s="4">
        <f t="shared" si="10"/>
        <v>126.82</v>
      </c>
      <c r="P19" s="5" t="str" cm="1">
        <f t="array" ref="P19"/>
        <v xml:space="preserve"> </v>
      </c>
      <c r="Q19" s="5" t="str">
        <f t="shared" si="8"/>
        <v xml:space="preserve"> </v>
      </c>
      <c r="R19" s="30" t="str">
        <f t="shared" si="14"/>
        <v xml:space="preserve"> </v>
      </c>
      <c r="S19" s="30" t="str">
        <f t="shared" si="15"/>
        <v xml:space="preserve"> </v>
      </c>
      <c r="T19" s="5" t="str" cm="1">
        <f t="array" ref="T19"/>
        <v xml:space="preserve"> </v>
      </c>
      <c r="U19" s="5" t="str">
        <f t="shared" si="0"/>
        <v xml:space="preserve"> </v>
      </c>
      <c r="V19" s="30" t="str" cm="1">
        <f t="array" ref="V19">IFERROR(IF(F19=0," ",(T19-LOOKUP(2,1/($X$4:$X$50="ActiveRev Req't"),$T$4:$T$50))/LOOKUP(2,1/($X$4:$X$50="ActiveRev Req't"),$T$4:$T$50))," ")</f>
        <v xml:space="preserve"> </v>
      </c>
      <c r="W19" s="30" t="str">
        <f t="shared" si="11"/>
        <v xml:space="preserve"> </v>
      </c>
      <c r="X19" t="str">
        <f t="shared" si="1"/>
        <v>AnticipatedSurcharge</v>
      </c>
    </row>
    <row r="20" spans="1:24" x14ac:dyDescent="0.25">
      <c r="A20" s="26" t="s">
        <v>39</v>
      </c>
      <c r="B20" s="27" t="s">
        <v>42</v>
      </c>
      <c r="C20" s="26" t="s">
        <v>45</v>
      </c>
      <c r="D20" s="27" t="s">
        <v>26</v>
      </c>
      <c r="E20" s="28"/>
      <c r="F20" s="3">
        <f t="shared" si="2"/>
        <v>0</v>
      </c>
      <c r="G20" s="29" t="str">
        <f t="shared" si="9"/>
        <v xml:space="preserve"> </v>
      </c>
      <c r="H20" s="3">
        <f t="shared" si="3"/>
        <v>0</v>
      </c>
      <c r="I20" s="30">
        <f t="shared" si="4"/>
        <v>0</v>
      </c>
      <c r="J20" s="31"/>
      <c r="K20" s="20" t="str">
        <f t="shared" si="5"/>
        <v xml:space="preserve"> </v>
      </c>
      <c r="L20" s="21" t="str">
        <f t="shared" si="6"/>
        <v xml:space="preserve"> </v>
      </c>
      <c r="M20" s="21" t="str">
        <f t="shared" si="13"/>
        <v xml:space="preserve"> </v>
      </c>
      <c r="N20" s="27"/>
      <c r="O20" s="4">
        <f t="shared" si="10"/>
        <v>126.82</v>
      </c>
      <c r="P20" s="5" t="str" cm="1">
        <f t="array" ref="P20"/>
        <v xml:space="preserve"> </v>
      </c>
      <c r="Q20" s="5" t="str">
        <f t="shared" si="8"/>
        <v xml:space="preserve"> </v>
      </c>
      <c r="R20" s="30" t="str">
        <f t="shared" si="14"/>
        <v xml:space="preserve"> </v>
      </c>
      <c r="S20" s="30" t="str">
        <f t="shared" si="15"/>
        <v xml:space="preserve"> </v>
      </c>
      <c r="T20" s="5" t="str" cm="1">
        <f t="array" ref="T20"/>
        <v xml:space="preserve"> </v>
      </c>
      <c r="U20" s="5" t="str">
        <f t="shared" si="0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11"/>
        <v xml:space="preserve"> </v>
      </c>
      <c r="X20" t="str">
        <f t="shared" si="1"/>
        <v>AnticipatedRev Req't</v>
      </c>
    </row>
    <row r="21" spans="1:24" x14ac:dyDescent="0.25">
      <c r="A21" s="26" t="s">
        <v>46</v>
      </c>
      <c r="B21" s="27" t="s">
        <v>47</v>
      </c>
      <c r="C21" s="26" t="s">
        <v>53</v>
      </c>
      <c r="D21" s="27" t="s">
        <v>26</v>
      </c>
      <c r="E21" s="28">
        <v>1807721.7960832485</v>
      </c>
      <c r="F21" s="3">
        <f t="shared" si="2"/>
        <v>441063.02760777948</v>
      </c>
      <c r="G21" s="29">
        <f t="shared" si="9"/>
        <v>0.32273090970600715</v>
      </c>
      <c r="H21" s="3">
        <f t="shared" si="3"/>
        <v>513321.98199085519</v>
      </c>
      <c r="I21" s="30">
        <f t="shared" si="4"/>
        <v>0.39657142746948404</v>
      </c>
      <c r="J21" s="31">
        <v>46023</v>
      </c>
      <c r="K21" s="20" t="str">
        <f t="shared" si="5"/>
        <v>January</v>
      </c>
      <c r="L21" s="21">
        <f t="shared" si="6"/>
        <v>2026</v>
      </c>
      <c r="M21" s="21">
        <f t="shared" si="13"/>
        <v>2026</v>
      </c>
      <c r="N21" s="27"/>
      <c r="O21" s="4">
        <f t="shared" si="10"/>
        <v>126.82</v>
      </c>
      <c r="P21" s="5" cm="1">
        <f t="array" ref="P21"/>
        <v>70.14</v>
      </c>
      <c r="Q21" s="5">
        <f t="shared" si="8"/>
        <v>841.68000000000006</v>
      </c>
      <c r="R21" s="30">
        <f t="shared" si="14"/>
        <v>8.2073434125270101E-2</v>
      </c>
      <c r="S21" s="30">
        <f t="shared" si="15"/>
        <v>0.20660588336487179</v>
      </c>
      <c r="T21" s="5" cm="1">
        <f t="array" ref="T21"/>
        <v>57.5</v>
      </c>
      <c r="U21" s="5">
        <f t="shared" si="0"/>
        <v>690</v>
      </c>
      <c r="V21" s="30" cm="1">
        <f t="array" ref="V21">IFERROR(IF(F21=0," ",(T21-LOOKUP(2,1/($X$4:$X$50="ActiveRev Req't"),$T$4:$T$50))/LOOKUP(2,1/($X$4:$X$50="ActiveRev Req't"),$T$4:$T$50))," ")</f>
        <v>3.213067671872194E-2</v>
      </c>
      <c r="W21" s="30">
        <f t="shared" si="11"/>
        <v>0.14931041375174892</v>
      </c>
      <c r="X21" t="str">
        <f t="shared" si="1"/>
        <v>Pending - FiledRev Req't</v>
      </c>
    </row>
    <row r="22" spans="1:24" x14ac:dyDescent="0.25">
      <c r="A22" s="26" t="s">
        <v>39</v>
      </c>
      <c r="B22" s="27" t="s">
        <v>42</v>
      </c>
      <c r="C22" s="26" t="s">
        <v>36</v>
      </c>
      <c r="D22" s="27" t="s">
        <v>31</v>
      </c>
      <c r="E22" s="28"/>
      <c r="F22" s="3">
        <f t="shared" si="2"/>
        <v>0</v>
      </c>
      <c r="G22" s="29" t="str">
        <f t="shared" si="9"/>
        <v xml:space="preserve"> </v>
      </c>
      <c r="H22" s="3">
        <f t="shared" si="3"/>
        <v>0</v>
      </c>
      <c r="I22" s="30">
        <f t="shared" si="4"/>
        <v>0</v>
      </c>
      <c r="J22" s="31"/>
      <c r="K22" s="20" t="str">
        <f t="shared" si="5"/>
        <v xml:space="preserve"> </v>
      </c>
      <c r="L22" s="21" t="str">
        <f t="shared" si="6"/>
        <v xml:space="preserve"> </v>
      </c>
      <c r="M22" s="21" t="str">
        <f t="shared" si="13"/>
        <v xml:space="preserve"> </v>
      </c>
      <c r="N22" s="27"/>
      <c r="O22" s="4">
        <f t="shared" si="10"/>
        <v>126.82</v>
      </c>
      <c r="P22" s="5" t="str" cm="1">
        <f t="array" ref="P22"/>
        <v xml:space="preserve"> </v>
      </c>
      <c r="Q22" s="5" t="str">
        <f t="shared" si="8"/>
        <v xml:space="preserve"> </v>
      </c>
      <c r="R22" s="30" t="str">
        <f t="shared" si="14"/>
        <v xml:space="preserve"> </v>
      </c>
      <c r="S22" s="30" t="str">
        <f t="shared" si="15"/>
        <v xml:space="preserve"> </v>
      </c>
      <c r="T22" s="5" t="str" cm="1">
        <f t="array" ref="T22"/>
        <v xml:space="preserve"> </v>
      </c>
      <c r="U22" s="5" t="str">
        <f t="shared" si="0"/>
        <v xml:space="preserve"> </v>
      </c>
      <c r="V22" s="30" t="str" cm="1">
        <f t="array" ref="V22">IFERROR(IF(F22=0," ",(T22-LOOKUP(2,1/($X$4:$X$50="ActiveRev Req't"),$T$4:$T$50))/LOOKUP(2,1/($X$4:$X$50="ActiveRev Req't"),$T$4:$T$50))," ")</f>
        <v xml:space="preserve"> </v>
      </c>
      <c r="W22" s="30" t="str">
        <f t="shared" si="11"/>
        <v xml:space="preserve"> </v>
      </c>
      <c r="X22" t="str">
        <f t="shared" si="1"/>
        <v>AnticipatedSurcharge</v>
      </c>
    </row>
    <row r="23" spans="1:24" x14ac:dyDescent="0.25">
      <c r="A23" s="26"/>
      <c r="B23" s="27"/>
      <c r="C23" s="26"/>
      <c r="D23" s="27"/>
      <c r="E23" s="28"/>
      <c r="F23" s="3">
        <f t="shared" si="2"/>
        <v>0</v>
      </c>
      <c r="G23" s="29" t="str">
        <f t="shared" si="9"/>
        <v xml:space="preserve"> </v>
      </c>
      <c r="H23" s="3">
        <f t="shared" si="3"/>
        <v>0</v>
      </c>
      <c r="I23" s="30">
        <f t="shared" si="4"/>
        <v>0</v>
      </c>
      <c r="J23" s="31"/>
      <c r="K23" s="20" t="str">
        <f t="shared" si="5"/>
        <v xml:space="preserve"> </v>
      </c>
      <c r="L23" s="21" t="str">
        <f t="shared" si="6"/>
        <v xml:space="preserve"> </v>
      </c>
      <c r="M23" s="21" t="str">
        <f t="shared" si="13"/>
        <v xml:space="preserve"> </v>
      </c>
      <c r="N23" s="27"/>
      <c r="O23" s="4" t="str">
        <f t="shared" si="10"/>
        <v xml:space="preserve"> </v>
      </c>
      <c r="P23" s="5" t="str" cm="1">
        <f t="array" ref="P23"/>
        <v xml:space="preserve"> </v>
      </c>
      <c r="Q23" s="5" t="str">
        <f t="shared" si="8"/>
        <v xml:space="preserve"> </v>
      </c>
      <c r="R23" s="30" t="str">
        <f t="shared" si="14"/>
        <v xml:space="preserve"> </v>
      </c>
      <c r="S23" s="30" t="str">
        <f t="shared" si="15"/>
        <v xml:space="preserve"> </v>
      </c>
      <c r="T23" s="5" t="str" cm="1">
        <f t="array" ref="T23"/>
        <v xml:space="preserve"> </v>
      </c>
      <c r="U23" s="5" t="str">
        <f t="shared" si="0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11"/>
        <v xml:space="preserve"> </v>
      </c>
      <c r="X23" t="str">
        <f t="shared" si="1"/>
        <v/>
      </c>
    </row>
    <row r="24" spans="1:24" x14ac:dyDescent="0.25">
      <c r="A24" s="26"/>
      <c r="B24" s="26"/>
      <c r="C24" s="26"/>
      <c r="D24" s="27"/>
      <c r="E24" s="28"/>
      <c r="F24" s="3">
        <f t="shared" si="2"/>
        <v>0</v>
      </c>
      <c r="G24" s="29" t="str">
        <f t="shared" si="9"/>
        <v xml:space="preserve"> </v>
      </c>
      <c r="H24" s="3">
        <f t="shared" si="3"/>
        <v>0</v>
      </c>
      <c r="I24" s="30">
        <f t="shared" si="4"/>
        <v>0</v>
      </c>
      <c r="J24" s="31"/>
      <c r="K24" s="20" t="str">
        <f t="shared" si="5"/>
        <v xml:space="preserve"> </v>
      </c>
      <c r="L24" s="21" t="str">
        <f t="shared" si="6"/>
        <v xml:space="preserve"> </v>
      </c>
      <c r="M24" s="21" t="str">
        <f t="shared" si="13"/>
        <v xml:space="preserve"> </v>
      </c>
      <c r="N24" s="27"/>
      <c r="O24" s="4" t="str">
        <f t="shared" si="10"/>
        <v xml:space="preserve"> </v>
      </c>
      <c r="P24" s="5" t="str" cm="1">
        <f t="array" ref="P24"/>
        <v xml:space="preserve"> </v>
      </c>
      <c r="Q24" s="5" t="str">
        <f t="shared" si="8"/>
        <v xml:space="preserve"> </v>
      </c>
      <c r="R24" s="30" t="str">
        <f t="shared" si="14"/>
        <v xml:space="preserve"> </v>
      </c>
      <c r="S24" s="30" t="str">
        <f t="shared" si="15"/>
        <v xml:space="preserve"> </v>
      </c>
      <c r="T24" s="5" t="str" cm="1">
        <f t="array" ref="T24"/>
        <v xml:space="preserve"> </v>
      </c>
      <c r="U24" s="5" t="str">
        <f t="shared" si="0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11"/>
        <v xml:space="preserve"> </v>
      </c>
      <c r="X24" t="str">
        <f t="shared" si="1"/>
        <v/>
      </c>
    </row>
    <row r="25" spans="1:24" x14ac:dyDescent="0.25">
      <c r="A25" s="26"/>
      <c r="B25" s="26"/>
      <c r="C25" s="26"/>
      <c r="D25" s="27"/>
      <c r="E25" s="28"/>
      <c r="F25" s="3">
        <f t="shared" si="2"/>
        <v>0</v>
      </c>
      <c r="G25" s="29" t="str">
        <f t="shared" si="9"/>
        <v xml:space="preserve"> </v>
      </c>
      <c r="H25" s="3">
        <f t="shared" si="3"/>
        <v>0</v>
      </c>
      <c r="I25" s="30">
        <f t="shared" si="4"/>
        <v>0</v>
      </c>
      <c r="J25" s="27"/>
      <c r="K25" s="20" t="str">
        <f t="shared" si="5"/>
        <v xml:space="preserve"> </v>
      </c>
      <c r="L25" s="21" t="str">
        <f t="shared" si="6"/>
        <v xml:space="preserve"> </v>
      </c>
      <c r="M25" s="21" t="str">
        <f t="shared" si="13"/>
        <v xml:space="preserve"> </v>
      </c>
      <c r="N25" s="27"/>
      <c r="O25" s="4" t="str">
        <f t="shared" si="10"/>
        <v xml:space="preserve"> </v>
      </c>
      <c r="P25" s="5" t="str" cm="1">
        <f t="array" ref="P25"/>
        <v xml:space="preserve"> </v>
      </c>
      <c r="Q25" s="5" t="str">
        <f t="shared" si="8"/>
        <v xml:space="preserve"> </v>
      </c>
      <c r="R25" s="30" t="str">
        <f t="shared" si="14"/>
        <v xml:space="preserve"> </v>
      </c>
      <c r="S25" s="30" t="str">
        <f t="shared" si="15"/>
        <v xml:space="preserve"> </v>
      </c>
      <c r="T25" s="5" t="str" cm="1">
        <f t="array" ref="T25"/>
        <v xml:space="preserve"> </v>
      </c>
      <c r="U25" s="5" t="str">
        <f t="shared" si="0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11"/>
        <v xml:space="preserve"> </v>
      </c>
      <c r="X25" t="str">
        <f t="shared" si="1"/>
        <v/>
      </c>
    </row>
    <row r="26" spans="1:24" x14ac:dyDescent="0.25">
      <c r="A26" s="26"/>
      <c r="B26" s="26"/>
      <c r="C26" s="26"/>
      <c r="D26" s="27"/>
      <c r="E26" s="28"/>
      <c r="F26" s="3">
        <f t="shared" si="2"/>
        <v>0</v>
      </c>
      <c r="G26" s="29" t="str">
        <f t="shared" si="9"/>
        <v xml:space="preserve"> </v>
      </c>
      <c r="H26" s="3">
        <f t="shared" si="3"/>
        <v>0</v>
      </c>
      <c r="I26" s="30">
        <f t="shared" si="4"/>
        <v>0</v>
      </c>
      <c r="J26" s="27"/>
      <c r="K26" s="20" t="str">
        <f t="shared" si="5"/>
        <v xml:space="preserve"> </v>
      </c>
      <c r="L26" s="21" t="str">
        <f t="shared" si="6"/>
        <v xml:space="preserve"> </v>
      </c>
      <c r="M26" s="21" t="str">
        <f t="shared" si="13"/>
        <v xml:space="preserve"> </v>
      </c>
      <c r="N26" s="27"/>
      <c r="O26" s="4" t="str">
        <f t="shared" si="10"/>
        <v xml:space="preserve"> </v>
      </c>
      <c r="P26" s="5" t="str" cm="1">
        <f t="array" ref="P26"/>
        <v xml:space="preserve"> </v>
      </c>
      <c r="Q26" s="5" t="str">
        <f t="shared" si="8"/>
        <v xml:space="preserve"> </v>
      </c>
      <c r="R26" s="30" t="str">
        <f t="shared" si="14"/>
        <v xml:space="preserve"> </v>
      </c>
      <c r="S26" s="30" t="str">
        <f t="shared" si="15"/>
        <v xml:space="preserve"> </v>
      </c>
      <c r="T26" s="5" t="str" cm="1">
        <f t="array" ref="T26"/>
        <v xml:space="preserve"> </v>
      </c>
      <c r="U26" s="5" t="str">
        <f t="shared" si="0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11"/>
        <v xml:space="preserve"> </v>
      </c>
      <c r="X26" t="str">
        <f t="shared" si="1"/>
        <v/>
      </c>
    </row>
    <row r="27" spans="1:24" x14ac:dyDescent="0.25">
      <c r="A27" s="26"/>
      <c r="B27" s="26"/>
      <c r="C27" s="26"/>
      <c r="D27" s="27"/>
      <c r="E27" s="28"/>
      <c r="F27" s="3">
        <f t="shared" si="2"/>
        <v>0</v>
      </c>
      <c r="G27" s="29" t="str">
        <f t="shared" si="9"/>
        <v xml:space="preserve"> </v>
      </c>
      <c r="H27" s="3">
        <f t="shared" si="3"/>
        <v>0</v>
      </c>
      <c r="I27" s="30">
        <f t="shared" si="4"/>
        <v>0</v>
      </c>
      <c r="J27" s="27"/>
      <c r="K27" s="20" t="str">
        <f t="shared" si="5"/>
        <v xml:space="preserve"> </v>
      </c>
      <c r="L27" s="21" t="str">
        <f t="shared" si="6"/>
        <v xml:space="preserve"> </v>
      </c>
      <c r="M27" s="21" t="str">
        <f t="shared" si="13"/>
        <v xml:space="preserve"> </v>
      </c>
      <c r="N27" s="27"/>
      <c r="O27" s="4" t="str">
        <f t="shared" si="10"/>
        <v xml:space="preserve"> </v>
      </c>
      <c r="P27" s="5" t="str" cm="1">
        <f t="array" ref="P27"/>
        <v xml:space="preserve"> </v>
      </c>
      <c r="Q27" s="5" t="str">
        <f t="shared" si="8"/>
        <v xml:space="preserve"> </v>
      </c>
      <c r="R27" s="30" t="str">
        <f t="shared" si="14"/>
        <v xml:space="preserve"> </v>
      </c>
      <c r="S27" s="30" t="str">
        <f t="shared" si="15"/>
        <v xml:space="preserve"> </v>
      </c>
      <c r="T27" s="5" t="str" cm="1">
        <f t="array" ref="T27"/>
        <v xml:space="preserve"> </v>
      </c>
      <c r="U27" s="5" t="str">
        <f t="shared" si="0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11"/>
        <v xml:space="preserve"> </v>
      </c>
      <c r="X27" t="str">
        <f t="shared" si="1"/>
        <v/>
      </c>
    </row>
    <row r="28" spans="1:24" x14ac:dyDescent="0.25">
      <c r="A28" s="26"/>
      <c r="B28" s="26"/>
      <c r="C28" s="26"/>
      <c r="D28" s="27"/>
      <c r="E28" s="28"/>
      <c r="F28" s="3">
        <f t="shared" si="2"/>
        <v>0</v>
      </c>
      <c r="G28" s="29" t="str">
        <f t="shared" si="9"/>
        <v xml:space="preserve"> </v>
      </c>
      <c r="H28" s="3">
        <f t="shared" si="3"/>
        <v>0</v>
      </c>
      <c r="I28" s="30">
        <f t="shared" si="4"/>
        <v>0</v>
      </c>
      <c r="J28" s="27"/>
      <c r="K28" s="20" t="str">
        <f t="shared" si="5"/>
        <v xml:space="preserve"> </v>
      </c>
      <c r="L28" s="21" t="str">
        <f t="shared" si="6"/>
        <v xml:space="preserve"> </v>
      </c>
      <c r="M28" s="21" t="str">
        <f t="shared" si="13"/>
        <v xml:space="preserve"> </v>
      </c>
      <c r="N28" s="27"/>
      <c r="O28" s="4" t="str">
        <f t="shared" si="10"/>
        <v xml:space="preserve"> </v>
      </c>
      <c r="P28" s="5" t="str" cm="1">
        <f t="array" ref="P28"/>
        <v xml:space="preserve"> </v>
      </c>
      <c r="Q28" s="5" t="str">
        <f t="shared" si="8"/>
        <v xml:space="preserve"> </v>
      </c>
      <c r="R28" s="30" t="str">
        <f t="shared" si="14"/>
        <v xml:space="preserve"> </v>
      </c>
      <c r="S28" s="30" t="str">
        <f t="shared" si="15"/>
        <v xml:space="preserve"> </v>
      </c>
      <c r="T28" s="5" t="str" cm="1">
        <f t="array" ref="T28"/>
        <v xml:space="preserve"> </v>
      </c>
      <c r="U28" s="5" t="str">
        <f t="shared" si="0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11"/>
        <v xml:space="preserve"> </v>
      </c>
      <c r="X28" t="str">
        <f t="shared" si="1"/>
        <v/>
      </c>
    </row>
    <row r="29" spans="1:24" x14ac:dyDescent="0.25">
      <c r="A29" s="26"/>
      <c r="B29" s="26"/>
      <c r="C29" s="26"/>
      <c r="D29" s="27"/>
      <c r="E29" s="28"/>
      <c r="F29" s="3">
        <f t="shared" si="2"/>
        <v>0</v>
      </c>
      <c r="G29" s="29" t="str">
        <f t="shared" si="9"/>
        <v xml:space="preserve"> </v>
      </c>
      <c r="H29" s="3">
        <f t="shared" si="3"/>
        <v>0</v>
      </c>
      <c r="I29" s="30">
        <f t="shared" si="4"/>
        <v>0</v>
      </c>
      <c r="J29" s="27"/>
      <c r="K29" s="20" t="str">
        <f t="shared" si="5"/>
        <v xml:space="preserve"> </v>
      </c>
      <c r="L29" s="21" t="str">
        <f t="shared" si="6"/>
        <v xml:space="preserve"> </v>
      </c>
      <c r="M29" s="21" t="str">
        <f t="shared" si="13"/>
        <v xml:space="preserve"> </v>
      </c>
      <c r="N29" s="27"/>
      <c r="O29" s="4" t="str">
        <f t="shared" si="10"/>
        <v xml:space="preserve"> </v>
      </c>
      <c r="P29" s="5" t="str" cm="1">
        <f t="array" ref="P29"/>
        <v xml:space="preserve"> </v>
      </c>
      <c r="Q29" s="5" t="str">
        <f t="shared" si="8"/>
        <v xml:space="preserve"> </v>
      </c>
      <c r="R29" s="30" t="str">
        <f t="shared" si="14"/>
        <v xml:space="preserve"> </v>
      </c>
      <c r="S29" s="30" t="str">
        <f t="shared" si="15"/>
        <v xml:space="preserve"> </v>
      </c>
      <c r="T29" s="5" t="str" cm="1">
        <f t="array" ref="T29"/>
        <v xml:space="preserve"> </v>
      </c>
      <c r="U29" s="5" t="str">
        <f t="shared" si="0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11"/>
        <v xml:space="preserve"> </v>
      </c>
      <c r="X29" t="str">
        <f t="shared" si="1"/>
        <v/>
      </c>
    </row>
    <row r="30" spans="1:24" x14ac:dyDescent="0.25">
      <c r="A30" s="26"/>
      <c r="B30" s="26"/>
      <c r="C30" s="26"/>
      <c r="D30" s="27"/>
      <c r="E30" s="28"/>
      <c r="F30" s="3">
        <f t="shared" si="2"/>
        <v>0</v>
      </c>
      <c r="G30" s="29" t="str">
        <f t="shared" si="9"/>
        <v xml:space="preserve"> </v>
      </c>
      <c r="H30" s="3">
        <f t="shared" si="3"/>
        <v>0</v>
      </c>
      <c r="I30" s="30">
        <f t="shared" si="4"/>
        <v>0</v>
      </c>
      <c r="J30" s="27"/>
      <c r="K30" s="20" t="str">
        <f t="shared" si="5"/>
        <v xml:space="preserve"> </v>
      </c>
      <c r="L30" s="21" t="str">
        <f t="shared" si="6"/>
        <v xml:space="preserve"> </v>
      </c>
      <c r="M30" s="21" t="str">
        <f t="shared" si="13"/>
        <v xml:space="preserve"> </v>
      </c>
      <c r="N30" s="27"/>
      <c r="O30" s="4" t="str">
        <f t="shared" si="10"/>
        <v xml:space="preserve"> </v>
      </c>
      <c r="P30" s="5" t="str" cm="1">
        <f t="array" ref="P30"/>
        <v xml:space="preserve"> </v>
      </c>
      <c r="Q30" s="5" t="str">
        <f t="shared" si="8"/>
        <v xml:space="preserve"> </v>
      </c>
      <c r="R30" s="30" t="str">
        <f t="shared" si="14"/>
        <v xml:space="preserve"> </v>
      </c>
      <c r="S30" s="30" t="str">
        <f t="shared" si="15"/>
        <v xml:space="preserve"> </v>
      </c>
      <c r="T30" s="5" t="str" cm="1">
        <f t="array" ref="T30"/>
        <v xml:space="preserve"> </v>
      </c>
      <c r="U30" s="5" t="str">
        <f t="shared" si="0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11"/>
        <v xml:space="preserve"> </v>
      </c>
      <c r="X30" t="str">
        <f t="shared" si="1"/>
        <v/>
      </c>
    </row>
    <row r="31" spans="1:24" x14ac:dyDescent="0.25">
      <c r="A31" s="26"/>
      <c r="B31" s="26"/>
      <c r="C31" s="26"/>
      <c r="D31" s="27"/>
      <c r="E31" s="28"/>
      <c r="F31" s="3">
        <f t="shared" si="2"/>
        <v>0</v>
      </c>
      <c r="G31" s="29" t="str">
        <f t="shared" si="9"/>
        <v xml:space="preserve"> </v>
      </c>
      <c r="H31" s="3">
        <f t="shared" si="3"/>
        <v>0</v>
      </c>
      <c r="I31" s="30">
        <f t="shared" si="4"/>
        <v>0</v>
      </c>
      <c r="J31" s="27"/>
      <c r="K31" s="20" t="str">
        <f t="shared" si="5"/>
        <v xml:space="preserve"> </v>
      </c>
      <c r="L31" s="21" t="str">
        <f t="shared" si="6"/>
        <v xml:space="preserve"> </v>
      </c>
      <c r="M31" s="21" t="str">
        <f t="shared" si="13"/>
        <v xml:space="preserve"> </v>
      </c>
      <c r="N31" s="27"/>
      <c r="O31" s="4" t="str">
        <f t="shared" si="10"/>
        <v xml:space="preserve"> </v>
      </c>
      <c r="P31" s="5" t="str" cm="1">
        <f t="array" ref="P31"/>
        <v xml:space="preserve"> </v>
      </c>
      <c r="Q31" s="5" t="str">
        <f t="shared" si="8"/>
        <v xml:space="preserve"> </v>
      </c>
      <c r="R31" s="30" t="str">
        <f t="shared" si="14"/>
        <v xml:space="preserve"> </v>
      </c>
      <c r="S31" s="30" t="str">
        <f t="shared" si="15"/>
        <v xml:space="preserve"> </v>
      </c>
      <c r="T31" s="5" t="str" cm="1">
        <f t="array" ref="T31"/>
        <v xml:space="preserve"> </v>
      </c>
      <c r="U31" s="5" t="str">
        <f t="shared" si="0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11"/>
        <v xml:space="preserve"> </v>
      </c>
      <c r="X31" t="str">
        <f t="shared" si="1"/>
        <v/>
      </c>
    </row>
    <row r="32" spans="1:24" x14ac:dyDescent="0.25">
      <c r="A32" s="26"/>
      <c r="B32" s="26"/>
      <c r="C32" s="26"/>
      <c r="D32" s="27"/>
      <c r="E32" s="28"/>
      <c r="F32" s="3">
        <f t="shared" si="2"/>
        <v>0</v>
      </c>
      <c r="G32" s="29" t="str">
        <f t="shared" si="9"/>
        <v xml:space="preserve"> </v>
      </c>
      <c r="H32" s="3">
        <f t="shared" si="3"/>
        <v>0</v>
      </c>
      <c r="I32" s="30">
        <f t="shared" si="4"/>
        <v>0</v>
      </c>
      <c r="J32" s="27"/>
      <c r="K32" s="20" t="str">
        <f t="shared" si="5"/>
        <v xml:space="preserve"> </v>
      </c>
      <c r="L32" s="21" t="str">
        <f t="shared" si="6"/>
        <v xml:space="preserve"> </v>
      </c>
      <c r="M32" s="21" t="str">
        <f t="shared" si="13"/>
        <v xml:space="preserve"> </v>
      </c>
      <c r="N32" s="27"/>
      <c r="O32" s="4" t="str">
        <f t="shared" si="10"/>
        <v xml:space="preserve"> </v>
      </c>
      <c r="P32" s="5" t="str" cm="1">
        <f t="array" ref="P32"/>
        <v xml:space="preserve"> </v>
      </c>
      <c r="Q32" s="5" t="str">
        <f t="shared" si="8"/>
        <v xml:space="preserve"> </v>
      </c>
      <c r="R32" s="30" t="str">
        <f t="shared" si="14"/>
        <v xml:space="preserve"> </v>
      </c>
      <c r="S32" s="30" t="str">
        <f t="shared" si="15"/>
        <v xml:space="preserve"> </v>
      </c>
      <c r="T32" s="5" t="str" cm="1">
        <f t="array" ref="T32"/>
        <v xml:space="preserve"> </v>
      </c>
      <c r="U32" s="5" t="str">
        <f t="shared" si="0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11"/>
        <v xml:space="preserve"> </v>
      </c>
      <c r="X32" t="str">
        <f t="shared" si="1"/>
        <v/>
      </c>
    </row>
    <row r="33" spans="1:24" x14ac:dyDescent="0.25">
      <c r="A33" s="26"/>
      <c r="B33" s="26"/>
      <c r="C33" s="26"/>
      <c r="D33" s="27"/>
      <c r="E33" s="28"/>
      <c r="F33" s="3">
        <f t="shared" si="2"/>
        <v>0</v>
      </c>
      <c r="G33" s="29" t="str">
        <f t="shared" si="9"/>
        <v xml:space="preserve"> </v>
      </c>
      <c r="H33" s="3">
        <f t="shared" si="3"/>
        <v>0</v>
      </c>
      <c r="I33" s="30">
        <f t="shared" si="4"/>
        <v>0</v>
      </c>
      <c r="J33" s="27"/>
      <c r="K33" s="20" t="str">
        <f t="shared" si="5"/>
        <v xml:space="preserve"> </v>
      </c>
      <c r="L33" s="21" t="str">
        <f t="shared" si="6"/>
        <v xml:space="preserve"> </v>
      </c>
      <c r="M33" s="21" t="str">
        <f t="shared" si="13"/>
        <v xml:space="preserve"> </v>
      </c>
      <c r="N33" s="27"/>
      <c r="O33" s="4" t="str">
        <f t="shared" si="10"/>
        <v xml:space="preserve"> </v>
      </c>
      <c r="P33" s="5" t="str" cm="1">
        <f t="array" ref="P33"/>
        <v xml:space="preserve"> </v>
      </c>
      <c r="Q33" s="5" t="str">
        <f t="shared" si="8"/>
        <v xml:space="preserve"> </v>
      </c>
      <c r="R33" s="30" t="str">
        <f t="shared" si="14"/>
        <v xml:space="preserve"> </v>
      </c>
      <c r="S33" s="30" t="str">
        <f t="shared" si="15"/>
        <v xml:space="preserve"> </v>
      </c>
      <c r="T33" s="5" t="str" cm="1">
        <f t="array" ref="T33"/>
        <v xml:space="preserve"> </v>
      </c>
      <c r="U33" s="5" t="str">
        <f t="shared" si="0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11"/>
        <v xml:space="preserve"> </v>
      </c>
      <c r="X33" t="str">
        <f t="shared" si="1"/>
        <v/>
      </c>
    </row>
    <row r="34" spans="1:24" x14ac:dyDescent="0.25">
      <c r="A34" s="26"/>
      <c r="B34" s="26"/>
      <c r="C34" s="26"/>
      <c r="D34" s="27"/>
      <c r="E34" s="28"/>
      <c r="F34" s="3">
        <f t="shared" si="2"/>
        <v>0</v>
      </c>
      <c r="G34" s="29" t="str">
        <f t="shared" si="9"/>
        <v xml:space="preserve"> </v>
      </c>
      <c r="H34" s="3">
        <f t="shared" si="3"/>
        <v>0</v>
      </c>
      <c r="I34" s="30">
        <f t="shared" si="4"/>
        <v>0</v>
      </c>
      <c r="J34" s="27"/>
      <c r="K34" s="20" t="str">
        <f t="shared" si="5"/>
        <v xml:space="preserve"> </v>
      </c>
      <c r="L34" s="21" t="str">
        <f t="shared" si="6"/>
        <v xml:space="preserve"> </v>
      </c>
      <c r="M34" s="21" t="str">
        <f t="shared" si="13"/>
        <v xml:space="preserve"> </v>
      </c>
      <c r="N34" s="27"/>
      <c r="O34" s="4" t="str">
        <f t="shared" si="10"/>
        <v xml:space="preserve"> </v>
      </c>
      <c r="P34" s="5" t="str" cm="1">
        <f t="array" ref="P34"/>
        <v xml:space="preserve"> </v>
      </c>
      <c r="Q34" s="5" t="str">
        <f t="shared" si="8"/>
        <v xml:space="preserve"> </v>
      </c>
      <c r="R34" s="30" t="str">
        <f t="shared" si="14"/>
        <v xml:space="preserve"> </v>
      </c>
      <c r="S34" s="30" t="str">
        <f t="shared" si="15"/>
        <v xml:space="preserve"> </v>
      </c>
      <c r="T34" s="5" t="str" cm="1">
        <f t="array" ref="T34"/>
        <v xml:space="preserve"> </v>
      </c>
      <c r="U34" s="5" t="str">
        <f t="shared" si="0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11"/>
        <v xml:space="preserve"> </v>
      </c>
      <c r="X34" t="str">
        <f t="shared" si="1"/>
        <v/>
      </c>
    </row>
    <row r="35" spans="1:24" x14ac:dyDescent="0.25">
      <c r="A35" s="26"/>
      <c r="B35" s="26"/>
      <c r="C35" s="26"/>
      <c r="D35" s="27"/>
      <c r="E35" s="28"/>
      <c r="F35" s="3">
        <f t="shared" si="2"/>
        <v>0</v>
      </c>
      <c r="G35" s="29" t="str">
        <f t="shared" si="9"/>
        <v xml:space="preserve"> </v>
      </c>
      <c r="H35" s="3">
        <f t="shared" si="3"/>
        <v>0</v>
      </c>
      <c r="I35" s="30">
        <f t="shared" si="4"/>
        <v>0</v>
      </c>
      <c r="J35" s="27"/>
      <c r="K35" s="20" t="str">
        <f t="shared" si="5"/>
        <v xml:space="preserve"> </v>
      </c>
      <c r="L35" s="21" t="str">
        <f t="shared" si="6"/>
        <v xml:space="preserve"> </v>
      </c>
      <c r="M35" s="21" t="str">
        <f t="shared" si="13"/>
        <v xml:space="preserve"> </v>
      </c>
      <c r="N35" s="27"/>
      <c r="O35" s="4" t="str">
        <f t="shared" si="10"/>
        <v xml:space="preserve"> </v>
      </c>
      <c r="P35" s="5" t="str" cm="1">
        <f t="array" ref="P35"/>
        <v xml:space="preserve"> </v>
      </c>
      <c r="Q35" s="5" t="str">
        <f t="shared" si="8"/>
        <v xml:space="preserve"> </v>
      </c>
      <c r="R35" s="30" t="str">
        <f t="shared" si="14"/>
        <v xml:space="preserve"> </v>
      </c>
      <c r="S35" s="30" t="str">
        <f t="shared" si="15"/>
        <v xml:space="preserve"> </v>
      </c>
      <c r="T35" s="5" t="str" cm="1">
        <f t="array" ref="T35"/>
        <v xml:space="preserve"> </v>
      </c>
      <c r="U35" s="5" t="str">
        <f t="shared" si="0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11"/>
        <v xml:space="preserve"> </v>
      </c>
      <c r="X35" t="str">
        <f t="shared" si="1"/>
        <v/>
      </c>
    </row>
    <row r="36" spans="1:24" x14ac:dyDescent="0.25">
      <c r="A36" s="26"/>
      <c r="B36" s="26"/>
      <c r="C36" s="26"/>
      <c r="D36" s="27"/>
      <c r="E36" s="28"/>
      <c r="F36" s="3">
        <f t="shared" si="2"/>
        <v>0</v>
      </c>
      <c r="G36" s="29" t="str">
        <f t="shared" si="9"/>
        <v xml:space="preserve"> </v>
      </c>
      <c r="H36" s="3">
        <f t="shared" si="3"/>
        <v>0</v>
      </c>
      <c r="I36" s="30">
        <f t="shared" si="4"/>
        <v>0</v>
      </c>
      <c r="J36" s="27"/>
      <c r="K36" s="20" t="str">
        <f t="shared" si="5"/>
        <v xml:space="preserve"> </v>
      </c>
      <c r="L36" s="21" t="str">
        <f t="shared" si="6"/>
        <v xml:space="preserve"> </v>
      </c>
      <c r="M36" s="21" t="str">
        <f t="shared" si="13"/>
        <v xml:space="preserve"> </v>
      </c>
      <c r="N36" s="27"/>
      <c r="O36" s="4" t="str">
        <f t="shared" si="10"/>
        <v xml:space="preserve"> </v>
      </c>
      <c r="P36" s="5" t="str" cm="1">
        <f t="array" ref="P36"/>
        <v xml:space="preserve"> </v>
      </c>
      <c r="Q36" s="5" t="str">
        <f t="shared" si="8"/>
        <v xml:space="preserve"> </v>
      </c>
      <c r="R36" s="30" t="str">
        <f t="shared" si="14"/>
        <v xml:space="preserve"> </v>
      </c>
      <c r="S36" s="30" t="str">
        <f t="shared" si="15"/>
        <v xml:space="preserve"> </v>
      </c>
      <c r="T36" s="5" t="str" cm="1">
        <f t="array" ref="T36"/>
        <v xml:space="preserve"> </v>
      </c>
      <c r="U36" s="5" t="str">
        <f t="shared" si="0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11"/>
        <v xml:space="preserve"> </v>
      </c>
      <c r="X36" t="str">
        <f t="shared" si="1"/>
        <v/>
      </c>
    </row>
    <row r="37" spans="1:24" x14ac:dyDescent="0.25">
      <c r="A37" s="26"/>
      <c r="B37" s="26"/>
      <c r="C37" s="26"/>
      <c r="D37" s="27"/>
      <c r="E37" s="28"/>
      <c r="F37" s="3">
        <f t="shared" si="2"/>
        <v>0</v>
      </c>
      <c r="G37" s="29" t="str">
        <f t="shared" si="9"/>
        <v xml:space="preserve"> </v>
      </c>
      <c r="H37" s="3">
        <f t="shared" si="3"/>
        <v>0</v>
      </c>
      <c r="I37" s="30">
        <f t="shared" si="4"/>
        <v>0</v>
      </c>
      <c r="J37" s="27"/>
      <c r="K37" s="20" t="str">
        <f t="shared" si="5"/>
        <v xml:space="preserve"> </v>
      </c>
      <c r="L37" s="21" t="str">
        <f t="shared" si="6"/>
        <v xml:space="preserve"> </v>
      </c>
      <c r="M37" s="21" t="str">
        <f t="shared" si="13"/>
        <v xml:space="preserve"> </v>
      </c>
      <c r="N37" s="27"/>
      <c r="O37" s="4" t="str">
        <f t="shared" si="10"/>
        <v xml:space="preserve"> </v>
      </c>
      <c r="P37" s="5" t="str" cm="1">
        <f t="array" ref="P37"/>
        <v xml:space="preserve"> </v>
      </c>
      <c r="Q37" s="5" t="str">
        <f t="shared" si="8"/>
        <v xml:space="preserve"> </v>
      </c>
      <c r="R37" s="30" t="str">
        <f t="shared" si="14"/>
        <v xml:space="preserve"> </v>
      </c>
      <c r="S37" s="30" t="str">
        <f t="shared" si="15"/>
        <v xml:space="preserve"> </v>
      </c>
      <c r="T37" s="5" t="str" cm="1">
        <f t="array" ref="T37"/>
        <v xml:space="preserve"> </v>
      </c>
      <c r="U37" s="5" t="str">
        <f t="shared" si="0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11"/>
        <v xml:space="preserve"> </v>
      </c>
      <c r="X37" t="str">
        <f t="shared" si="1"/>
        <v/>
      </c>
    </row>
    <row r="38" spans="1:24" x14ac:dyDescent="0.25">
      <c r="A38" s="26"/>
      <c r="B38" s="26"/>
      <c r="C38" s="26"/>
      <c r="D38" s="27"/>
      <c r="E38" s="28"/>
      <c r="F38" s="3">
        <f t="shared" si="2"/>
        <v>0</v>
      </c>
      <c r="G38" s="29" t="str">
        <f t="shared" si="9"/>
        <v xml:space="preserve"> </v>
      </c>
      <c r="H38" s="3">
        <f t="shared" si="3"/>
        <v>0</v>
      </c>
      <c r="I38" s="30">
        <f t="shared" si="4"/>
        <v>0</v>
      </c>
      <c r="J38" s="27"/>
      <c r="K38" s="20" t="str">
        <f t="shared" si="5"/>
        <v xml:space="preserve"> </v>
      </c>
      <c r="L38" s="21" t="str">
        <f t="shared" si="6"/>
        <v xml:space="preserve"> </v>
      </c>
      <c r="M38" s="21" t="str">
        <f t="shared" si="13"/>
        <v xml:space="preserve"> </v>
      </c>
      <c r="N38" s="27"/>
      <c r="O38" s="4" t="str">
        <f t="shared" si="10"/>
        <v xml:space="preserve"> </v>
      </c>
      <c r="P38" s="5" t="str" cm="1">
        <f t="array" ref="P38"/>
        <v xml:space="preserve"> </v>
      </c>
      <c r="Q38" s="5" t="str">
        <f t="shared" si="8"/>
        <v xml:space="preserve"> </v>
      </c>
      <c r="R38" s="30" t="str">
        <f t="shared" si="14"/>
        <v xml:space="preserve"> </v>
      </c>
      <c r="S38" s="30" t="str">
        <f t="shared" si="15"/>
        <v xml:space="preserve"> </v>
      </c>
      <c r="T38" s="5" t="str" cm="1">
        <f t="array" ref="T38"/>
        <v xml:space="preserve"> </v>
      </c>
      <c r="U38" s="5" t="str">
        <f t="shared" si="0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11"/>
        <v xml:space="preserve"> </v>
      </c>
      <c r="X38" t="str">
        <f t="shared" si="1"/>
        <v/>
      </c>
    </row>
    <row r="39" spans="1:24" x14ac:dyDescent="0.25">
      <c r="A39" s="26"/>
      <c r="B39" s="26"/>
      <c r="C39" s="26"/>
      <c r="D39" s="27"/>
      <c r="E39" s="28"/>
      <c r="F39" s="3">
        <f t="shared" si="2"/>
        <v>0</v>
      </c>
      <c r="G39" s="29" t="str">
        <f t="shared" si="9"/>
        <v xml:space="preserve"> </v>
      </c>
      <c r="H39" s="3">
        <f t="shared" si="3"/>
        <v>0</v>
      </c>
      <c r="I39" s="30">
        <f t="shared" si="4"/>
        <v>0</v>
      </c>
      <c r="J39" s="27"/>
      <c r="K39" s="20" t="str">
        <f t="shared" si="5"/>
        <v xml:space="preserve"> </v>
      </c>
      <c r="L39" s="21" t="str">
        <f t="shared" si="6"/>
        <v xml:space="preserve"> </v>
      </c>
      <c r="M39" s="21" t="str">
        <f t="shared" si="13"/>
        <v xml:space="preserve"> </v>
      </c>
      <c r="N39" s="27"/>
      <c r="O39" s="4" t="str">
        <f t="shared" si="10"/>
        <v xml:space="preserve"> </v>
      </c>
      <c r="P39" s="5" t="str" cm="1">
        <f t="array" ref="P39"/>
        <v xml:space="preserve"> </v>
      </c>
      <c r="Q39" s="5" t="str">
        <f t="shared" si="8"/>
        <v xml:space="preserve"> </v>
      </c>
      <c r="R39" s="30" t="str">
        <f t="shared" si="14"/>
        <v xml:space="preserve"> </v>
      </c>
      <c r="S39" s="30" t="str">
        <f t="shared" si="15"/>
        <v xml:space="preserve"> </v>
      </c>
      <c r="T39" s="5" t="str" cm="1">
        <f t="array" ref="T39"/>
        <v xml:space="preserve"> </v>
      </c>
      <c r="U39" s="5" t="str">
        <f t="shared" si="0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11"/>
        <v xml:space="preserve"> </v>
      </c>
      <c r="X39" t="str">
        <f t="shared" si="1"/>
        <v/>
      </c>
    </row>
    <row r="40" spans="1:24" x14ac:dyDescent="0.25">
      <c r="A40" s="26"/>
      <c r="B40" s="26"/>
      <c r="C40" s="26"/>
      <c r="D40" s="27"/>
      <c r="E40" s="28"/>
      <c r="F40" s="3">
        <f t="shared" si="2"/>
        <v>0</v>
      </c>
      <c r="G40" s="29" t="str">
        <f t="shared" si="9"/>
        <v xml:space="preserve"> </v>
      </c>
      <c r="H40" s="3">
        <f t="shared" si="3"/>
        <v>0</v>
      </c>
      <c r="I40" s="30">
        <f t="shared" si="4"/>
        <v>0</v>
      </c>
      <c r="J40" s="27"/>
      <c r="K40" s="20" t="str">
        <f t="shared" si="5"/>
        <v xml:space="preserve"> </v>
      </c>
      <c r="L40" s="21" t="str">
        <f t="shared" si="6"/>
        <v xml:space="preserve"> </v>
      </c>
      <c r="M40" s="21" t="str">
        <f t="shared" si="13"/>
        <v xml:space="preserve"> </v>
      </c>
      <c r="N40" s="27"/>
      <c r="O40" s="4" t="str">
        <f t="shared" si="10"/>
        <v xml:space="preserve"> </v>
      </c>
      <c r="P40" s="5" t="str" cm="1">
        <f t="array" ref="P40"/>
        <v xml:space="preserve"> </v>
      </c>
      <c r="Q40" s="5" t="str">
        <f t="shared" si="8"/>
        <v xml:space="preserve"> </v>
      </c>
      <c r="R40" s="30" t="str">
        <f t="shared" si="14"/>
        <v xml:space="preserve"> </v>
      </c>
      <c r="S40" s="30" t="str">
        <f t="shared" si="15"/>
        <v xml:space="preserve"> </v>
      </c>
      <c r="T40" s="5" t="str" cm="1">
        <f t="array" ref="T40"/>
        <v xml:space="preserve"> </v>
      </c>
      <c r="U40" s="5" t="str">
        <f t="shared" si="0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11"/>
        <v xml:space="preserve"> </v>
      </c>
      <c r="X40" t="str">
        <f t="shared" si="1"/>
        <v/>
      </c>
    </row>
    <row r="41" spans="1:24" x14ac:dyDescent="0.25">
      <c r="A41" s="26"/>
      <c r="B41" s="26"/>
      <c r="C41" s="26"/>
      <c r="D41" s="27"/>
      <c r="E41" s="28"/>
      <c r="F41" s="3">
        <f t="shared" si="2"/>
        <v>0</v>
      </c>
      <c r="G41" s="29" t="str">
        <f t="shared" si="9"/>
        <v xml:space="preserve"> </v>
      </c>
      <c r="H41" s="3">
        <f t="shared" si="3"/>
        <v>0</v>
      </c>
      <c r="I41" s="30">
        <f t="shared" si="4"/>
        <v>0</v>
      </c>
      <c r="J41" s="27"/>
      <c r="K41" s="20" t="str">
        <f t="shared" si="5"/>
        <v xml:space="preserve"> </v>
      </c>
      <c r="L41" s="21" t="str">
        <f t="shared" si="6"/>
        <v xml:space="preserve"> </v>
      </c>
      <c r="M41" s="21" t="str">
        <f t="shared" si="13"/>
        <v xml:space="preserve"> </v>
      </c>
      <c r="N41" s="27"/>
      <c r="O41" s="4" t="str">
        <f t="shared" si="10"/>
        <v xml:space="preserve"> </v>
      </c>
      <c r="P41" s="5" t="str" cm="1">
        <f t="array" ref="P41"/>
        <v xml:space="preserve"> </v>
      </c>
      <c r="Q41" s="5" t="str">
        <f t="shared" si="8"/>
        <v xml:space="preserve"> </v>
      </c>
      <c r="R41" s="30" t="str">
        <f t="shared" si="14"/>
        <v xml:space="preserve"> </v>
      </c>
      <c r="S41" s="30" t="str">
        <f t="shared" si="15"/>
        <v xml:space="preserve"> </v>
      </c>
      <c r="T41" s="5" t="str" cm="1">
        <f t="array" ref="T41"/>
        <v xml:space="preserve"> </v>
      </c>
      <c r="U41" s="5" t="str">
        <f t="shared" si="0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11"/>
        <v xml:space="preserve"> </v>
      </c>
      <c r="X41" t="str">
        <f t="shared" si="1"/>
        <v/>
      </c>
    </row>
    <row r="42" spans="1:24" x14ac:dyDescent="0.25">
      <c r="A42" s="26"/>
      <c r="B42" s="26"/>
      <c r="C42" s="26"/>
      <c r="D42" s="27"/>
      <c r="E42" s="28"/>
      <c r="F42" s="3">
        <f t="shared" si="2"/>
        <v>0</v>
      </c>
      <c r="G42" s="29" t="str">
        <f t="shared" si="9"/>
        <v xml:space="preserve"> </v>
      </c>
      <c r="H42" s="3">
        <f t="shared" si="3"/>
        <v>0</v>
      </c>
      <c r="I42" s="30">
        <f t="shared" si="4"/>
        <v>0</v>
      </c>
      <c r="J42" s="27"/>
      <c r="K42" s="20" t="str">
        <f t="shared" si="5"/>
        <v xml:space="preserve"> </v>
      </c>
      <c r="L42" s="21" t="str">
        <f t="shared" si="6"/>
        <v xml:space="preserve"> </v>
      </c>
      <c r="M42" s="21" t="str">
        <f t="shared" si="13"/>
        <v xml:space="preserve"> </v>
      </c>
      <c r="N42" s="27"/>
      <c r="O42" s="4" t="str">
        <f t="shared" si="10"/>
        <v xml:space="preserve"> </v>
      </c>
      <c r="P42" s="5" t="str" cm="1">
        <f t="array" ref="P42"/>
        <v xml:space="preserve"> </v>
      </c>
      <c r="Q42" s="5" t="str">
        <f t="shared" si="8"/>
        <v xml:space="preserve"> </v>
      </c>
      <c r="R42" s="30" t="str">
        <f t="shared" si="14"/>
        <v xml:space="preserve"> </v>
      </c>
      <c r="S42" s="30" t="str">
        <f t="shared" si="15"/>
        <v xml:space="preserve"> </v>
      </c>
      <c r="T42" s="5" t="str" cm="1">
        <f t="array" ref="T42"/>
        <v xml:space="preserve"> </v>
      </c>
      <c r="U42" s="5" t="str">
        <f t="shared" si="0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11"/>
        <v xml:space="preserve"> </v>
      </c>
      <c r="X42" t="str">
        <f t="shared" si="1"/>
        <v/>
      </c>
    </row>
    <row r="43" spans="1:24" x14ac:dyDescent="0.25">
      <c r="A43" s="26"/>
      <c r="B43" s="26"/>
      <c r="C43" s="26"/>
      <c r="D43" s="27"/>
      <c r="E43" s="28"/>
      <c r="F43" s="3">
        <f t="shared" si="2"/>
        <v>0</v>
      </c>
      <c r="G43" s="29" t="str">
        <f t="shared" si="9"/>
        <v xml:space="preserve"> </v>
      </c>
      <c r="H43" s="3">
        <f t="shared" si="3"/>
        <v>0</v>
      </c>
      <c r="I43" s="30">
        <f t="shared" si="4"/>
        <v>0</v>
      </c>
      <c r="J43" s="27"/>
      <c r="K43" s="20" t="str">
        <f t="shared" si="5"/>
        <v xml:space="preserve"> </v>
      </c>
      <c r="L43" s="21" t="str">
        <f t="shared" si="6"/>
        <v xml:space="preserve"> </v>
      </c>
      <c r="M43" s="21" t="str">
        <f t="shared" si="13"/>
        <v xml:space="preserve"> </v>
      </c>
      <c r="N43" s="27"/>
      <c r="O43" s="4" t="str">
        <f t="shared" si="10"/>
        <v xml:space="preserve"> </v>
      </c>
      <c r="P43" s="5" t="str" cm="1">
        <f t="array" ref="P43"/>
        <v xml:space="preserve"> </v>
      </c>
      <c r="Q43" s="5" t="str">
        <f t="shared" si="8"/>
        <v xml:space="preserve"> </v>
      </c>
      <c r="R43" s="30" t="str">
        <f t="shared" si="14"/>
        <v xml:space="preserve"> </v>
      </c>
      <c r="S43" s="30" t="str">
        <f t="shared" si="15"/>
        <v xml:space="preserve"> </v>
      </c>
      <c r="T43" s="5" t="str" cm="1">
        <f t="array" ref="T43"/>
        <v xml:space="preserve"> </v>
      </c>
      <c r="U43" s="5" t="str">
        <f t="shared" si="0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11"/>
        <v xml:space="preserve"> </v>
      </c>
      <c r="X43" t="str">
        <f t="shared" si="1"/>
        <v/>
      </c>
    </row>
    <row r="44" spans="1:24" x14ac:dyDescent="0.25">
      <c r="A44" s="26"/>
      <c r="B44" s="26"/>
      <c r="C44" s="26"/>
      <c r="D44" s="27"/>
      <c r="E44" s="28"/>
      <c r="F44" s="3">
        <f t="shared" si="2"/>
        <v>0</v>
      </c>
      <c r="G44" s="29" t="str">
        <f t="shared" si="9"/>
        <v xml:space="preserve"> </v>
      </c>
      <c r="H44" s="3">
        <f t="shared" si="3"/>
        <v>0</v>
      </c>
      <c r="I44" s="30">
        <f t="shared" si="4"/>
        <v>0</v>
      </c>
      <c r="J44" s="27"/>
      <c r="K44" s="20" t="str">
        <f t="shared" si="5"/>
        <v xml:space="preserve"> </v>
      </c>
      <c r="L44" s="21" t="str">
        <f t="shared" si="6"/>
        <v xml:space="preserve"> </v>
      </c>
      <c r="M44" s="21" t="str">
        <f t="shared" si="13"/>
        <v xml:space="preserve"> </v>
      </c>
      <c r="N44" s="27"/>
      <c r="O44" s="4" t="str">
        <f t="shared" si="10"/>
        <v xml:space="preserve"> </v>
      </c>
      <c r="P44" s="5" t="str" cm="1">
        <f t="array" ref="P44"/>
        <v xml:space="preserve"> </v>
      </c>
      <c r="Q44" s="5" t="str">
        <f t="shared" si="8"/>
        <v xml:space="preserve"> </v>
      </c>
      <c r="R44" s="30" t="str">
        <f t="shared" si="14"/>
        <v xml:space="preserve"> </v>
      </c>
      <c r="S44" s="30" t="str">
        <f t="shared" si="15"/>
        <v xml:space="preserve"> </v>
      </c>
      <c r="T44" s="5" t="str" cm="1">
        <f t="array" ref="T44"/>
        <v xml:space="preserve"> </v>
      </c>
      <c r="U44" s="5" t="str">
        <f t="shared" si="0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11"/>
        <v xml:space="preserve"> </v>
      </c>
      <c r="X44" t="s">
        <v>66</v>
      </c>
    </row>
    <row r="45" spans="1:24" x14ac:dyDescent="0.25">
      <c r="A45" s="26"/>
      <c r="B45" s="26"/>
      <c r="C45" s="26"/>
      <c r="D45" s="27"/>
      <c r="E45" s="28"/>
      <c r="F45" s="3">
        <f t="shared" si="2"/>
        <v>0</v>
      </c>
      <c r="G45" s="29" t="str">
        <f t="shared" si="9"/>
        <v xml:space="preserve"> </v>
      </c>
      <c r="H45" s="3">
        <f t="shared" si="3"/>
        <v>0</v>
      </c>
      <c r="I45" s="30">
        <f t="shared" si="4"/>
        <v>0</v>
      </c>
      <c r="J45" s="27"/>
      <c r="K45" s="20" t="str">
        <f t="shared" si="5"/>
        <v xml:space="preserve"> </v>
      </c>
      <c r="L45" s="21" t="str">
        <f t="shared" si="6"/>
        <v xml:space="preserve"> </v>
      </c>
      <c r="M45" s="21" t="str">
        <f t="shared" si="13"/>
        <v xml:space="preserve"> </v>
      </c>
      <c r="N45" s="27"/>
      <c r="O45" s="4" t="str">
        <f t="shared" si="10"/>
        <v xml:space="preserve"> </v>
      </c>
      <c r="P45" s="5" t="str" cm="1">
        <f t="array" ref="P45"/>
        <v xml:space="preserve"> </v>
      </c>
      <c r="Q45" s="5" t="str">
        <f t="shared" si="8"/>
        <v xml:space="preserve"> </v>
      </c>
      <c r="R45" s="30" t="str">
        <f t="shared" si="14"/>
        <v xml:space="preserve"> </v>
      </c>
      <c r="S45" s="30" t="str">
        <f t="shared" si="15"/>
        <v xml:space="preserve"> </v>
      </c>
      <c r="T45" s="5" t="str" cm="1">
        <f t="array" ref="T45"/>
        <v xml:space="preserve"> </v>
      </c>
      <c r="U45" s="5" t="str">
        <f t="shared" si="0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11"/>
        <v xml:space="preserve"> </v>
      </c>
      <c r="X45" t="s">
        <v>66</v>
      </c>
    </row>
    <row r="46" spans="1:24" x14ac:dyDescent="0.25">
      <c r="A46" s="26"/>
      <c r="B46" s="26"/>
      <c r="C46" s="26"/>
      <c r="D46" s="27"/>
      <c r="E46" s="28"/>
      <c r="F46" s="3">
        <f t="shared" si="2"/>
        <v>0</v>
      </c>
      <c r="G46" s="29" t="str">
        <f t="shared" si="9"/>
        <v xml:space="preserve"> </v>
      </c>
      <c r="H46" s="3">
        <f t="shared" si="3"/>
        <v>0</v>
      </c>
      <c r="I46" s="30">
        <f t="shared" si="4"/>
        <v>0</v>
      </c>
      <c r="J46" s="27"/>
      <c r="K46" s="20" t="str">
        <f t="shared" si="5"/>
        <v xml:space="preserve"> </v>
      </c>
      <c r="L46" s="21" t="str">
        <f t="shared" si="6"/>
        <v xml:space="preserve"> </v>
      </c>
      <c r="M46" s="21" t="str">
        <f t="shared" si="13"/>
        <v xml:space="preserve"> </v>
      </c>
      <c r="N46" s="27"/>
      <c r="O46" s="4" t="str">
        <f t="shared" si="10"/>
        <v xml:space="preserve"> </v>
      </c>
      <c r="P46" s="5" t="str" cm="1">
        <f t="array" ref="P46"/>
        <v xml:space="preserve"> </v>
      </c>
      <c r="Q46" s="5" t="str">
        <f t="shared" si="8"/>
        <v xml:space="preserve"> </v>
      </c>
      <c r="R46" s="30" t="str">
        <f t="shared" si="14"/>
        <v xml:space="preserve"> </v>
      </c>
      <c r="S46" s="30" t="str">
        <f t="shared" si="15"/>
        <v xml:space="preserve"> </v>
      </c>
      <c r="T46" s="5" t="str" cm="1">
        <f t="array" ref="T46"/>
        <v xml:space="preserve"> </v>
      </c>
      <c r="U46" s="5" t="str">
        <f t="shared" si="0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11"/>
        <v xml:space="preserve"> </v>
      </c>
      <c r="X46" t="s">
        <v>66</v>
      </c>
    </row>
    <row r="47" spans="1:24" x14ac:dyDescent="0.25">
      <c r="A47" s="26"/>
      <c r="B47" s="26"/>
      <c r="C47" s="26"/>
      <c r="D47" s="27"/>
      <c r="E47" s="28"/>
      <c r="F47" s="3">
        <f t="shared" si="2"/>
        <v>0</v>
      </c>
      <c r="G47" s="29" t="str">
        <f t="shared" si="9"/>
        <v xml:space="preserve"> </v>
      </c>
      <c r="H47" s="3">
        <f t="shared" si="3"/>
        <v>0</v>
      </c>
      <c r="I47" s="30">
        <f t="shared" si="4"/>
        <v>0</v>
      </c>
      <c r="J47" s="27"/>
      <c r="K47" s="20" t="str">
        <f t="shared" si="5"/>
        <v xml:space="preserve"> </v>
      </c>
      <c r="L47" s="21" t="str">
        <f t="shared" si="6"/>
        <v xml:space="preserve"> </v>
      </c>
      <c r="M47" s="21" t="str">
        <f t="shared" si="13"/>
        <v xml:space="preserve"> </v>
      </c>
      <c r="N47" s="27"/>
      <c r="O47" s="4" t="str">
        <f t="shared" si="10"/>
        <v xml:space="preserve"> </v>
      </c>
      <c r="P47" s="5" t="str" cm="1">
        <f t="array" ref="P47"/>
        <v xml:space="preserve"> </v>
      </c>
      <c r="Q47" s="5" t="str">
        <f t="shared" si="8"/>
        <v xml:space="preserve"> </v>
      </c>
      <c r="R47" s="30" t="str">
        <f t="shared" si="14"/>
        <v xml:space="preserve"> </v>
      </c>
      <c r="S47" s="30" t="str">
        <f t="shared" si="15"/>
        <v xml:space="preserve"> </v>
      </c>
      <c r="T47" s="5" t="str" cm="1">
        <f t="array" ref="T47"/>
        <v xml:space="preserve"> </v>
      </c>
      <c r="U47" s="5" t="str">
        <f t="shared" si="0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11"/>
        <v xml:space="preserve"> </v>
      </c>
      <c r="X47" t="s">
        <v>66</v>
      </c>
    </row>
    <row r="48" spans="1:24" x14ac:dyDescent="0.25">
      <c r="A48" s="26"/>
      <c r="B48" s="26"/>
      <c r="C48" s="26"/>
      <c r="D48" s="27"/>
      <c r="E48" s="28"/>
      <c r="F48" s="3">
        <f t="shared" si="2"/>
        <v>0</v>
      </c>
      <c r="G48" s="29" t="str">
        <f t="shared" si="9"/>
        <v xml:space="preserve"> </v>
      </c>
      <c r="H48" s="3">
        <f t="shared" si="3"/>
        <v>0</v>
      </c>
      <c r="I48" s="30">
        <f t="shared" si="4"/>
        <v>0</v>
      </c>
      <c r="J48" s="27"/>
      <c r="K48" s="20" t="str">
        <f t="shared" si="5"/>
        <v xml:space="preserve"> </v>
      </c>
      <c r="L48" s="21" t="str">
        <f t="shared" si="6"/>
        <v xml:space="preserve"> </v>
      </c>
      <c r="M48" s="21" t="str">
        <f t="shared" si="13"/>
        <v xml:space="preserve"> </v>
      </c>
      <c r="N48" s="27"/>
      <c r="O48" s="4" t="str">
        <f t="shared" si="10"/>
        <v xml:space="preserve"> </v>
      </c>
      <c r="P48" s="5" t="str" cm="1">
        <f t="array" ref="P48"/>
        <v xml:space="preserve"> </v>
      </c>
      <c r="Q48" s="5" t="str">
        <f t="shared" si="8"/>
        <v xml:space="preserve"> </v>
      </c>
      <c r="R48" s="30" t="str">
        <f t="shared" si="14"/>
        <v xml:space="preserve"> </v>
      </c>
      <c r="S48" s="30" t="str">
        <f t="shared" si="15"/>
        <v xml:space="preserve"> </v>
      </c>
      <c r="T48" s="5" t="str" cm="1">
        <f t="array" ref="T48"/>
        <v xml:space="preserve"> </v>
      </c>
      <c r="U48" s="5" t="str">
        <f t="shared" si="0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11"/>
        <v xml:space="preserve"> </v>
      </c>
      <c r="X48" t="s">
        <v>66</v>
      </c>
    </row>
    <row r="49" spans="1:24" x14ac:dyDescent="0.25">
      <c r="A49" s="26"/>
      <c r="B49" s="26"/>
      <c r="C49" s="26"/>
      <c r="D49" s="27"/>
      <c r="E49" s="28"/>
      <c r="F49" s="3">
        <f t="shared" si="2"/>
        <v>0</v>
      </c>
      <c r="G49" s="29" t="str">
        <f t="shared" si="9"/>
        <v xml:space="preserve"> </v>
      </c>
      <c r="H49" s="3">
        <f t="shared" si="3"/>
        <v>0</v>
      </c>
      <c r="I49" s="30">
        <f t="shared" si="4"/>
        <v>0</v>
      </c>
      <c r="J49" s="27"/>
      <c r="K49" s="20" t="str">
        <f t="shared" si="5"/>
        <v xml:space="preserve"> </v>
      </c>
      <c r="L49" s="21" t="str">
        <f t="shared" si="6"/>
        <v xml:space="preserve"> </v>
      </c>
      <c r="M49" s="21" t="str">
        <f t="shared" si="13"/>
        <v xml:space="preserve"> </v>
      </c>
      <c r="N49" s="27"/>
      <c r="O49" s="4" t="str">
        <f t="shared" si="10"/>
        <v xml:space="preserve"> </v>
      </c>
      <c r="P49" s="5" t="str" cm="1">
        <f t="array" ref="P49"/>
        <v xml:space="preserve"> </v>
      </c>
      <c r="Q49" s="5" t="str">
        <f t="shared" si="8"/>
        <v xml:space="preserve"> </v>
      </c>
      <c r="R49" s="30" t="str">
        <f t="shared" si="14"/>
        <v xml:space="preserve"> </v>
      </c>
      <c r="S49" s="30" t="str">
        <f t="shared" si="15"/>
        <v xml:space="preserve"> </v>
      </c>
      <c r="T49" s="5" t="str" cm="1">
        <f t="array" ref="T49"/>
        <v xml:space="preserve"> </v>
      </c>
      <c r="U49" s="5" t="str">
        <f t="shared" si="0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11"/>
        <v xml:space="preserve"> </v>
      </c>
      <c r="X49" t="s">
        <v>66</v>
      </c>
    </row>
    <row r="50" spans="1:24" x14ac:dyDescent="0.25">
      <c r="A50" s="26"/>
      <c r="B50" s="26"/>
      <c r="C50" s="26"/>
      <c r="D50" s="27"/>
      <c r="E50" s="28"/>
      <c r="F50" s="3">
        <f t="shared" si="2"/>
        <v>0</v>
      </c>
      <c r="G50" s="29" t="str">
        <f t="shared" si="9"/>
        <v xml:space="preserve"> </v>
      </c>
      <c r="H50" s="3">
        <f t="shared" si="3"/>
        <v>0</v>
      </c>
      <c r="I50" s="30">
        <f t="shared" si="4"/>
        <v>0</v>
      </c>
      <c r="J50" s="27"/>
      <c r="K50" s="20" t="str">
        <f t="shared" si="5"/>
        <v xml:space="preserve"> </v>
      </c>
      <c r="L50" s="21" t="str">
        <f t="shared" si="6"/>
        <v xml:space="preserve"> </v>
      </c>
      <c r="M50" s="21" t="str">
        <f t="shared" si="13"/>
        <v xml:space="preserve"> </v>
      </c>
      <c r="N50" s="27"/>
      <c r="O50" s="4" t="str">
        <f t="shared" si="10"/>
        <v xml:space="preserve"> </v>
      </c>
      <c r="P50" s="5" t="str" cm="1">
        <f t="array" ref="P50"/>
        <v xml:space="preserve"> </v>
      </c>
      <c r="Q50" s="5" t="str">
        <f t="shared" si="8"/>
        <v xml:space="preserve"> </v>
      </c>
      <c r="R50" s="30" t="str">
        <f t="shared" si="14"/>
        <v xml:space="preserve"> </v>
      </c>
      <c r="S50" s="30" t="str">
        <f t="shared" si="15"/>
        <v xml:space="preserve"> </v>
      </c>
      <c r="T50" s="5" t="str" cm="1">
        <f t="array" ref="T50"/>
        <v xml:space="preserve"> </v>
      </c>
      <c r="U50" s="5" t="str">
        <f t="shared" si="0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11"/>
        <v xml:space="preserve"> </v>
      </c>
      <c r="X50" t="s">
        <v>66</v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3738-353B-4956-BC65-632CE21F8D80}">
  <sheetPr>
    <tabColor theme="5" tint="0.39997558519241921"/>
    <pageSetUpPr fitToPage="1"/>
  </sheetPr>
  <dimension ref="A1:X51"/>
  <sheetViews>
    <sheetView zoomScale="85" zoomScaleNormal="85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W7" sqref="W7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  <col min="24" max="24" width="23" bestFit="1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68</v>
      </c>
      <c r="C4" s="13" t="s">
        <v>25</v>
      </c>
      <c r="D4" s="15" t="s">
        <v>26</v>
      </c>
      <c r="E4" s="16">
        <v>74016335.062312663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38.44</v>
      </c>
      <c r="P4" s="5">
        <v>120.34</v>
      </c>
      <c r="Q4" s="5">
        <f>IF(P4=" "," ",P4*12)</f>
        <v>1444.08</v>
      </c>
      <c r="R4" s="24" t="s">
        <v>27</v>
      </c>
      <c r="S4" s="24"/>
      <c r="T4" s="5">
        <v>95.97999999999999</v>
      </c>
      <c r="U4" s="5">
        <f t="shared" ref="U4:U50" si="0">IF(T4=" "," ",T4*12)</f>
        <v>1151.7599999999998</v>
      </c>
      <c r="V4" s="24" t="s">
        <v>27</v>
      </c>
      <c r="W4" s="25"/>
      <c r="X4" t="str">
        <f>CONCATENATE(A4,D4)</f>
        <v>SupersededRev Req't</v>
      </c>
    </row>
    <row r="5" spans="1:24" ht="45" x14ac:dyDescent="0.25">
      <c r="A5" s="26" t="s">
        <v>28</v>
      </c>
      <c r="B5" s="33" t="s">
        <v>69</v>
      </c>
      <c r="C5" s="26" t="s">
        <v>70</v>
      </c>
      <c r="D5" s="27" t="s">
        <v>31</v>
      </c>
      <c r="E5" s="28">
        <v>83200888.207912654</v>
      </c>
      <c r="F5" s="3" cm="1">
        <f t="array" ref="F5">IF(E5=0,0,(E5-LOOKUP(2,1/($X$4:$X$50="ActiveRev Req't"),$E$4:$E$50)))</f>
        <v>-2707337.7619153261</v>
      </c>
      <c r="G5" s="29" cm="1">
        <f t="array" ref="G5">IF(E5=0," ",(F5/LOOKUP(2,1/($X$4:$X$50="ActiveRev Req't"),$E$4:$E$50)))</f>
        <v>-3.1514301818619514E-2</v>
      </c>
      <c r="H5" s="3">
        <f>IF(E5=0,0,E5-$E$4)</f>
        <v>9184553.1455999911</v>
      </c>
      <c r="I5" s="30">
        <f>IF(H5=" "," ",H5/$E$4)</f>
        <v>0.12408819131435954</v>
      </c>
      <c r="J5" s="31"/>
      <c r="K5" s="20" t="str">
        <f t="shared" ref="K5:K50" si="1">IF(J5=0," ",IF(DAY(J5)&lt;=14,TEXT(J5,"mmmm"),TEXT(EOMONTH(J5,1),"mmmm")))</f>
        <v xml:space="preserve"> </v>
      </c>
      <c r="L5" s="21" t="str">
        <f t="shared" ref="L5:L50" si="2">IF(J5=0," ",YEAR(J5))</f>
        <v xml:space="preserve"> </v>
      </c>
      <c r="M5" s="21" t="str">
        <f t="shared" ref="M5:M50" si="3">IF(J5=0," ",IF(AND(MONTH(J5)=12,K5="January"),YEAR(J5)+1,YEAR(J5)))</f>
        <v xml:space="preserve"> </v>
      </c>
      <c r="N5" s="31">
        <v>45186</v>
      </c>
      <c r="O5" s="4">
        <f>IF(B5=0," ",$O$4)</f>
        <v>38.44</v>
      </c>
      <c r="P5" s="5" t="str" cm="1">
        <f t="array" ref="P5"/>
        <v xml:space="preserve"> </v>
      </c>
      <c r="Q5" s="5" t="str">
        <f>IF(P5=" "," ",P5*12)</f>
        <v xml:space="preserve"> </v>
      </c>
      <c r="R5" s="30" t="str">
        <f>IFERROR(IF(B5=0," ",(P5-LOOKUP(2,1/($X$4:$X$50="ActiveRev Req't"),$P$4:$P$50))/LOOKUP(2,1/($X$4:$X$50="ActiveRev Req't"),$P$4:$P$50))," ")</f>
        <v xml:space="preserve"> </v>
      </c>
      <c r="S5" s="30" t="str">
        <f t="shared" ref="S5:S8" si="4">IFERROR(IF(B5=0," ",(P5-$P$4)/$P$4)," ")</f>
        <v xml:space="preserve"> </v>
      </c>
      <c r="T5" s="5" t="str" cm="1">
        <f t="array" ref="T5"/>
        <v xml:space="preserve"> </v>
      </c>
      <c r="U5" s="5" t="str">
        <f t="shared" si="0"/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>IFERROR(IF(B5=0," ",(T5-$T$4)/$T$4)," ")</f>
        <v xml:space="preserve"> </v>
      </c>
      <c r="X5" t="str">
        <f>CONCATENATE(A5,D5)</f>
        <v>ActiveSurcharge</v>
      </c>
    </row>
    <row r="6" spans="1:24" x14ac:dyDescent="0.25">
      <c r="A6" s="26" t="s">
        <v>28</v>
      </c>
      <c r="B6" s="27" t="s">
        <v>71</v>
      </c>
      <c r="C6" s="26" t="s">
        <v>72</v>
      </c>
      <c r="D6" s="27" t="s">
        <v>31</v>
      </c>
      <c r="E6" s="28"/>
      <c r="F6" s="3">
        <f t="shared" ref="F6:F50" si="5">IF(E6=0,0,(E6-LOOKUP(2,1/($X$4:$X$50="ActiveRev Req't"),$E$4:$E$50)))</f>
        <v>0</v>
      </c>
      <c r="G6" s="29" t="str">
        <f>IF(E6=0," ",(F6/LOOKUP(2,1/($X$4:$X$50="ActiveRev Req't"),$E$4:$E$50)))</f>
        <v xml:space="preserve"> </v>
      </c>
      <c r="H6" s="3">
        <f t="shared" ref="H6:H50" si="6">IF(E6=0,0,E6-$E$4)</f>
        <v>0</v>
      </c>
      <c r="I6" s="30">
        <f t="shared" ref="I6:I50" si="7">IF(H6=" "," ",H6/$E$4)</f>
        <v>0</v>
      </c>
      <c r="J6" s="31"/>
      <c r="K6" s="20" t="str">
        <f t="shared" si="1"/>
        <v xml:space="preserve"> </v>
      </c>
      <c r="L6" s="21" t="str">
        <f t="shared" si="2"/>
        <v xml:space="preserve"> </v>
      </c>
      <c r="M6" s="21" t="str">
        <f t="shared" si="3"/>
        <v xml:space="preserve"> </v>
      </c>
      <c r="N6" s="31"/>
      <c r="O6" s="4">
        <f t="shared" ref="O6:O50" si="8">IF(B6=0," ",$O$4)</f>
        <v>38.44</v>
      </c>
      <c r="P6" s="5" t="str" cm="1">
        <f t="array" ref="P6"/>
        <v xml:space="preserve"> </v>
      </c>
      <c r="Q6" s="5" t="str">
        <f t="shared" ref="Q6:Q50" si="9">IF(P6=" "," ",P6*12)</f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 t="shared" si="4"/>
        <v xml:space="preserve"> </v>
      </c>
      <c r="T6" s="5" t="str" cm="1">
        <f t="array" ref="T6"/>
        <v xml:space="preserve"> </v>
      </c>
      <c r="U6" s="5" t="str">
        <f t="shared" si="0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>IFERROR(IF(B6=0," ",(T6-$T$4)/$T$4)," ")</f>
        <v xml:space="preserve"> </v>
      </c>
      <c r="X6" t="str">
        <f t="shared" ref="X6:X51" si="10">CONCATENATE(A6,D6)</f>
        <v>ActiveSurcharge</v>
      </c>
    </row>
    <row r="7" spans="1:24" x14ac:dyDescent="0.25">
      <c r="A7" s="26" t="s">
        <v>28</v>
      </c>
      <c r="B7" s="27" t="s">
        <v>73</v>
      </c>
      <c r="C7" s="26" t="s">
        <v>30</v>
      </c>
      <c r="D7" s="27" t="s">
        <v>31</v>
      </c>
      <c r="E7" s="28"/>
      <c r="F7" s="3">
        <f t="shared" si="5"/>
        <v>0</v>
      </c>
      <c r="G7" s="29" t="str">
        <f>IF(E7=0," ",(F7/LOOKUP(2,1/($X$4:$X$50="ActiveRev Req't"),$E$4:$E$50)))</f>
        <v xml:space="preserve"> </v>
      </c>
      <c r="H7" s="3">
        <f t="shared" si="6"/>
        <v>0</v>
      </c>
      <c r="I7" s="30">
        <f t="shared" si="7"/>
        <v>0</v>
      </c>
      <c r="J7" s="31"/>
      <c r="K7" s="20" t="str">
        <f t="shared" si="1"/>
        <v xml:space="preserve"> </v>
      </c>
      <c r="L7" s="21" t="str">
        <f t="shared" si="2"/>
        <v xml:space="preserve"> </v>
      </c>
      <c r="M7" s="21" t="str">
        <f t="shared" si="3"/>
        <v xml:space="preserve"> </v>
      </c>
      <c r="N7" s="31">
        <v>45291</v>
      </c>
      <c r="O7" s="4">
        <f t="shared" si="8"/>
        <v>38.44</v>
      </c>
      <c r="P7" s="5" t="str" cm="1">
        <f t="array" ref="P7"/>
        <v xml:space="preserve"> </v>
      </c>
      <c r="Q7" s="5" t="str">
        <f t="shared" si="9"/>
        <v xml:space="preserve"> </v>
      </c>
      <c r="R7" s="30" t="str" cm="1">
        <f t="array" ref="R7">IFERROR(IF(B7=0," ",(P7-LOOKUP(2,1/($X$4:$X$50="ActiveRev Req't"),$P$4:$P$50))/LOOKUP(2,1/($X$4:$X$50="ActiveRev Req't"),$P$4:$P$50))," ")</f>
        <v xml:space="preserve"> </v>
      </c>
      <c r="S7" s="30" t="str">
        <f t="shared" si="4"/>
        <v xml:space="preserve"> </v>
      </c>
      <c r="T7" s="5" t="str" cm="1">
        <f t="array" ref="T7"/>
        <v xml:space="preserve"> </v>
      </c>
      <c r="U7" s="5" t="str">
        <f t="shared" si="0"/>
        <v xml:space="preserve"> 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 t="str">
        <f>IFERROR(IF(B7=0," ",(T7-$T$4)/$T$4)," ")</f>
        <v xml:space="preserve"> </v>
      </c>
      <c r="X7" t="str">
        <f t="shared" si="10"/>
        <v>ActiveSurcharge</v>
      </c>
    </row>
    <row r="8" spans="1:24" x14ac:dyDescent="0.25">
      <c r="A8" s="26" t="s">
        <v>28</v>
      </c>
      <c r="B8" s="27" t="s">
        <v>74</v>
      </c>
      <c r="C8" s="26" t="s">
        <v>33</v>
      </c>
      <c r="D8" s="27" t="s">
        <v>31</v>
      </c>
      <c r="E8" s="28"/>
      <c r="F8" s="3">
        <f t="shared" si="5"/>
        <v>0</v>
      </c>
      <c r="G8" s="29" t="str">
        <f>IF(E8=0," ",(F8/LOOKUP(2,1/($X$4:$X$50="ActiveRev Req't"),$E$4:$E$50)))</f>
        <v xml:space="preserve"> </v>
      </c>
      <c r="H8" s="3">
        <f t="shared" si="6"/>
        <v>0</v>
      </c>
      <c r="I8" s="30">
        <f t="shared" si="7"/>
        <v>0</v>
      </c>
      <c r="J8" s="31"/>
      <c r="K8" s="20" t="str">
        <f t="shared" si="1"/>
        <v xml:space="preserve"> </v>
      </c>
      <c r="L8" s="21" t="str">
        <f t="shared" si="2"/>
        <v xml:space="preserve"> </v>
      </c>
      <c r="M8" s="21" t="str">
        <f t="shared" si="3"/>
        <v xml:space="preserve"> </v>
      </c>
      <c r="N8" s="31">
        <v>45015</v>
      </c>
      <c r="O8" s="4">
        <f t="shared" si="8"/>
        <v>38.44</v>
      </c>
      <c r="P8" s="5" t="str" cm="1">
        <f t="array" ref="P8"/>
        <v xml:space="preserve"> </v>
      </c>
      <c r="Q8" s="5" t="str">
        <f t="shared" si="9"/>
        <v xml:space="preserve"> </v>
      </c>
      <c r="R8" s="30" t="str" cm="1">
        <f t="array" ref="R8">IFERROR(IF(B8=0," ",(P8-LOOKUP(2,1/($X$4:$X$50="ActiveRev Req't"),$P$4:$P$50))/LOOKUP(2,1/($X$4:$X$50="ActiveRev Req't"),$P$4:$P$50))," ")</f>
        <v xml:space="preserve"> </v>
      </c>
      <c r="S8" s="30" t="str">
        <f t="shared" si="4"/>
        <v xml:space="preserve"> </v>
      </c>
      <c r="T8" s="5" t="str" cm="1">
        <f t="array" ref="T8"/>
        <v xml:space="preserve"> </v>
      </c>
      <c r="U8" s="5" t="str">
        <f t="shared" si="0"/>
        <v xml:space="preserve"> 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 t="str">
        <f>IFERROR(IF(B8=0," ",(T8-$T$4)/$T$4)," ")</f>
        <v xml:space="preserve"> </v>
      </c>
      <c r="X8" t="str">
        <f t="shared" si="10"/>
        <v>ActiveSurcharge</v>
      </c>
    </row>
    <row r="9" spans="1:24" x14ac:dyDescent="0.25">
      <c r="A9" s="26" t="s">
        <v>28</v>
      </c>
      <c r="B9" s="27" t="s">
        <v>75</v>
      </c>
      <c r="C9" s="26" t="s">
        <v>35</v>
      </c>
      <c r="D9" s="27" t="s">
        <v>26</v>
      </c>
      <c r="E9" s="28">
        <v>85908225.96982798</v>
      </c>
      <c r="F9" s="3">
        <f t="shared" si="5"/>
        <v>0</v>
      </c>
      <c r="G9" s="29">
        <f t="shared" ref="G9:G50" si="11">IF(E9=0," ",(F9/LOOKUP(2,1/($X$4:$X$50="ActiveRev Req't"),$E$4:$E$50)))</f>
        <v>0</v>
      </c>
      <c r="H9" s="3">
        <f t="shared" si="6"/>
        <v>11891890.907515317</v>
      </c>
      <c r="I9" s="30">
        <f t="shared" si="7"/>
        <v>0.16066576246316175</v>
      </c>
      <c r="J9" s="31">
        <v>44927</v>
      </c>
      <c r="K9" s="20" t="str">
        <f t="shared" si="1"/>
        <v>January</v>
      </c>
      <c r="L9" s="21">
        <f t="shared" si="2"/>
        <v>2023</v>
      </c>
      <c r="M9" s="21">
        <f t="shared" si="3"/>
        <v>2023</v>
      </c>
      <c r="N9" s="27"/>
      <c r="O9" s="4">
        <f t="shared" si="8"/>
        <v>38.44</v>
      </c>
      <c r="P9" s="5">
        <f/>
        <v>124.14</v>
      </c>
      <c r="Q9" s="5">
        <f t="shared" si="9"/>
        <v>1489.68</v>
      </c>
      <c r="R9" s="30" cm="1">
        <f t="array" ref="R9">IFERROR(IF(B9=0," ",(P9-LOOKUP(2,1/($X$4:$X$50="ActiveRev Req't"),$P$4:$P$50))/LOOKUP(2,1/($X$4:$X$50="ActiveRev Req't"),$P$4:$P$50))," ")</f>
        <v>0</v>
      </c>
      <c r="S9" s="30">
        <f>IFERROR(IF(B9=0," ",(P9-$P$4)/$P$4)," ")</f>
        <v>3.1577197939172318E-2</v>
      </c>
      <c r="T9" s="5">
        <f/>
        <v>98.39</v>
      </c>
      <c r="U9" s="5">
        <f t="shared" si="0"/>
        <v>1180.68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ref="W9:W50" si="12">IFERROR(IF(B9=0," ",(T9-$T$4)/$T$4)," ")</f>
        <v>2.5109397791206616E-2</v>
      </c>
      <c r="X9" t="str">
        <f t="shared" si="10"/>
        <v>ActiveRev Req't</v>
      </c>
    </row>
    <row r="10" spans="1:24" x14ac:dyDescent="0.25">
      <c r="A10" s="26" t="s">
        <v>28</v>
      </c>
      <c r="B10" s="27" t="s">
        <v>75</v>
      </c>
      <c r="C10" s="26" t="s">
        <v>36</v>
      </c>
      <c r="D10" s="27" t="s">
        <v>31</v>
      </c>
      <c r="E10" s="28"/>
      <c r="F10" s="3">
        <f t="shared" si="5"/>
        <v>0</v>
      </c>
      <c r="G10" s="29" t="str">
        <f t="shared" si="11"/>
        <v xml:space="preserve"> </v>
      </c>
      <c r="H10" s="3">
        <f t="shared" si="6"/>
        <v>0</v>
      </c>
      <c r="I10" s="30">
        <f t="shared" si="7"/>
        <v>0</v>
      </c>
      <c r="J10" s="31">
        <v>44927</v>
      </c>
      <c r="K10" s="20" t="str">
        <f t="shared" si="1"/>
        <v>January</v>
      </c>
      <c r="L10" s="21">
        <f t="shared" si="2"/>
        <v>2023</v>
      </c>
      <c r="M10" s="21">
        <f>IF(J10=0," ",IF(AND(MONTH(J10)=12,K10="January"),YEAR(J10)+1,YEAR(J10)))</f>
        <v>2023</v>
      </c>
      <c r="N10" s="27"/>
      <c r="O10" s="4">
        <f t="shared" si="8"/>
        <v>38.44</v>
      </c>
      <c r="P10" s="5" cm="1">
        <f t="array" ref="P10"/>
        <v>0</v>
      </c>
      <c r="Q10" s="5">
        <f t="shared" si="9"/>
        <v>0</v>
      </c>
      <c r="R10" s="30" cm="1">
        <f t="array" ref="R10">IFERROR(IF(B10=0," ",(P10-LOOKUP(2,1/($X$4:$X$50="ActiveRev Req't"),$P$4:$P$50))/LOOKUP(2,1/($X$4:$X$50="ActiveRev Req't"),$P$4:$P$50))," ")</f>
        <v>-1</v>
      </c>
      <c r="S10" s="30">
        <f>IFERROR(IF(B10=0," ",(P10-$P$4)/$P$4)," ")</f>
        <v>-1</v>
      </c>
      <c r="T10" s="5" cm="1">
        <f t="array" ref="T10"/>
        <v>0</v>
      </c>
      <c r="U10" s="5">
        <f t="shared" si="0"/>
        <v>0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>
        <f t="shared" si="12"/>
        <v>-1</v>
      </c>
      <c r="X10" t="str">
        <f t="shared" si="10"/>
        <v>ActiveSurcharge</v>
      </c>
    </row>
    <row r="11" spans="1:24" x14ac:dyDescent="0.25">
      <c r="A11" s="26" t="s">
        <v>28</v>
      </c>
      <c r="B11" s="27" t="s">
        <v>37</v>
      </c>
      <c r="C11" s="26" t="s">
        <v>38</v>
      </c>
      <c r="D11" s="27" t="s">
        <v>31</v>
      </c>
      <c r="E11" s="28"/>
      <c r="F11" s="3">
        <f t="shared" si="5"/>
        <v>0</v>
      </c>
      <c r="G11" s="29" t="str">
        <f t="shared" si="11"/>
        <v xml:space="preserve"> </v>
      </c>
      <c r="H11" s="3">
        <f t="shared" si="6"/>
        <v>0</v>
      </c>
      <c r="I11" s="30">
        <f t="shared" si="7"/>
        <v>0</v>
      </c>
      <c r="J11" s="31">
        <v>44927</v>
      </c>
      <c r="K11" s="20" t="str">
        <f t="shared" si="1"/>
        <v>January</v>
      </c>
      <c r="L11" s="21">
        <f t="shared" si="2"/>
        <v>2023</v>
      </c>
      <c r="M11" s="21">
        <f t="shared" ref="M11:M23" si="13">IF(J11=0," ",IF(AND(MONTH(J11)=12,K11="January"),YEAR(J11)+1,YEAR(J11)))</f>
        <v>2023</v>
      </c>
      <c r="N11" s="27"/>
      <c r="O11" s="4">
        <f t="shared" si="8"/>
        <v>38.44</v>
      </c>
      <c r="P11" s="5" cm="1">
        <f t="array" ref="P11"/>
        <v>0</v>
      </c>
      <c r="Q11" s="5">
        <f t="shared" si="9"/>
        <v>0</v>
      </c>
      <c r="R11" s="30" cm="1">
        <f t="array" ref="R11">IFERROR(IF(B11=0," ",(P11-LOOKUP(2,1/($X$4:$X$50="ActiveRev Req't"),$P$4:$P$50))/LOOKUP(2,1/($X$4:$X$50="ActiveRev Req't"),$P$4:$P$50))," ")</f>
        <v>-1</v>
      </c>
      <c r="S11" s="30">
        <f t="shared" ref="S11:S50" si="14">IFERROR(IF(B11=0," ",(P11-$P$4)/$P$4)," ")</f>
        <v>-1</v>
      </c>
      <c r="T11" s="5" cm="1">
        <f t="array" ref="T11"/>
        <v>0</v>
      </c>
      <c r="U11" s="5">
        <f t="shared" si="0"/>
        <v>0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>
        <f t="shared" si="12"/>
        <v>-1</v>
      </c>
      <c r="X11" t="str">
        <f t="shared" si="10"/>
        <v>ActiveSurcharge</v>
      </c>
    </row>
    <row r="12" spans="1:24" x14ac:dyDescent="0.25">
      <c r="A12" s="26" t="s">
        <v>39</v>
      </c>
      <c r="B12" s="27" t="s">
        <v>40</v>
      </c>
      <c r="C12" s="26" t="s">
        <v>76</v>
      </c>
      <c r="D12" s="27" t="s">
        <v>26</v>
      </c>
      <c r="E12" s="28"/>
      <c r="F12" s="3">
        <f t="shared" si="5"/>
        <v>0</v>
      </c>
      <c r="G12" s="29" t="str">
        <f t="shared" si="11"/>
        <v xml:space="preserve"> </v>
      </c>
      <c r="H12" s="3">
        <f t="shared" si="6"/>
        <v>0</v>
      </c>
      <c r="I12" s="30">
        <f t="shared" si="7"/>
        <v>0</v>
      </c>
      <c r="J12" s="31"/>
      <c r="K12" s="20" t="str">
        <f t="shared" si="1"/>
        <v xml:space="preserve"> </v>
      </c>
      <c r="L12" s="21" t="str">
        <f t="shared" si="2"/>
        <v xml:space="preserve"> </v>
      </c>
      <c r="M12" s="21" t="str">
        <f t="shared" si="13"/>
        <v xml:space="preserve"> </v>
      </c>
      <c r="N12" s="27"/>
      <c r="O12" s="4">
        <f t="shared" si="8"/>
        <v>38.44</v>
      </c>
      <c r="P12" s="5" t="str" cm="1">
        <f t="array" ref="P12"/>
        <v xml:space="preserve"> </v>
      </c>
      <c r="Q12" s="5" t="str">
        <f t="shared" si="9"/>
        <v xml:space="preserve"> </v>
      </c>
      <c r="R12" s="30" t="str" cm="1">
        <f t="array" ref="R12">IFERROR(IF(B12=0," ",(P12-LOOKUP(2,1/($X$4:$X$50="ActiveRev Req't"),$P$4:$P$50))/LOOKUP(2,1/($X$4:$X$50="ActiveRev Req't"),$P$4:$P$50))," ")</f>
        <v xml:space="preserve"> </v>
      </c>
      <c r="S12" s="30" t="str">
        <f t="shared" si="14"/>
        <v xml:space="preserve"> </v>
      </c>
      <c r="T12" s="5" t="str" cm="1">
        <f t="array" ref="T12"/>
        <v xml:space="preserve"> </v>
      </c>
      <c r="U12" s="5" t="str">
        <f t="shared" si="0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12"/>
        <v xml:space="preserve"> </v>
      </c>
      <c r="X12" t="str">
        <f t="shared" si="10"/>
        <v>AnticipatedRev Req't</v>
      </c>
    </row>
    <row r="13" spans="1:24" x14ac:dyDescent="0.25">
      <c r="A13" s="26" t="s">
        <v>39</v>
      </c>
      <c r="B13" s="27" t="s">
        <v>42</v>
      </c>
      <c r="C13" s="26" t="s">
        <v>77</v>
      </c>
      <c r="D13" s="27" t="s">
        <v>26</v>
      </c>
      <c r="E13" s="28"/>
      <c r="F13" s="3">
        <f t="shared" si="5"/>
        <v>0</v>
      </c>
      <c r="G13" s="29" t="str">
        <f t="shared" si="11"/>
        <v xml:space="preserve"> </v>
      </c>
      <c r="H13" s="3">
        <f t="shared" si="6"/>
        <v>0</v>
      </c>
      <c r="I13" s="30">
        <f t="shared" si="7"/>
        <v>0</v>
      </c>
      <c r="J13" s="31"/>
      <c r="K13" s="20" t="str">
        <f t="shared" si="1"/>
        <v xml:space="preserve"> </v>
      </c>
      <c r="L13" s="21" t="str">
        <f t="shared" si="2"/>
        <v xml:space="preserve"> </v>
      </c>
      <c r="M13" s="21" t="str">
        <f t="shared" si="13"/>
        <v xml:space="preserve"> </v>
      </c>
      <c r="N13" s="27"/>
      <c r="O13" s="4">
        <f t="shared" si="8"/>
        <v>38.44</v>
      </c>
      <c r="P13" s="5" t="str" cm="1">
        <f t="array" ref="P13"/>
        <v xml:space="preserve"> </v>
      </c>
      <c r="Q13" s="5" t="str">
        <f t="shared" si="9"/>
        <v xml:space="preserve"> </v>
      </c>
      <c r="R13" s="30" t="str" cm="1">
        <f t="array" ref="R13">IFERROR(IF(B13=0," ",(P13-LOOKUP(2,1/($X$4:$X$50="ActiveRev Req't"),$P$4:$P$50))/LOOKUP(2,1/($X$4:$X$50="ActiveRev Req't"),$P$4:$P$50))," ")</f>
        <v xml:space="preserve"> </v>
      </c>
      <c r="S13" s="30" t="str">
        <f t="shared" si="14"/>
        <v xml:space="preserve"> </v>
      </c>
      <c r="T13" s="5" t="str" cm="1">
        <f t="array" ref="T13"/>
        <v xml:space="preserve"> </v>
      </c>
      <c r="U13" s="5" t="str">
        <f t="shared" si="0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12"/>
        <v xml:space="preserve"> </v>
      </c>
      <c r="X13" t="str">
        <f t="shared" si="10"/>
        <v>AnticipatedRev Req't</v>
      </c>
    </row>
    <row r="14" spans="1:24" x14ac:dyDescent="0.25">
      <c r="A14" s="26" t="s">
        <v>39</v>
      </c>
      <c r="B14" s="27" t="s">
        <v>42</v>
      </c>
      <c r="C14" s="26" t="s">
        <v>41</v>
      </c>
      <c r="D14" s="27" t="s">
        <v>26</v>
      </c>
      <c r="E14" s="28"/>
      <c r="F14" s="3">
        <f t="shared" si="5"/>
        <v>0</v>
      </c>
      <c r="G14" s="29" t="str">
        <f t="shared" si="11"/>
        <v xml:space="preserve"> </v>
      </c>
      <c r="H14" s="3">
        <f t="shared" si="6"/>
        <v>0</v>
      </c>
      <c r="I14" s="30">
        <f t="shared" si="7"/>
        <v>0</v>
      </c>
      <c r="J14" s="31"/>
      <c r="K14" s="20" t="str">
        <f t="shared" si="1"/>
        <v xml:space="preserve"> </v>
      </c>
      <c r="L14" s="21" t="str">
        <f t="shared" si="2"/>
        <v xml:space="preserve"> </v>
      </c>
      <c r="M14" s="21" t="str">
        <f t="shared" si="13"/>
        <v xml:space="preserve"> </v>
      </c>
      <c r="N14" s="27"/>
      <c r="O14" s="4">
        <f t="shared" si="8"/>
        <v>38.44</v>
      </c>
      <c r="P14" s="5" t="str" cm="1">
        <f t="array" ref="P14"/>
        <v xml:space="preserve"> </v>
      </c>
      <c r="Q14" s="5" t="str">
        <f t="shared" si="9"/>
        <v xml:space="preserve"> </v>
      </c>
      <c r="R14" s="30" t="str" cm="1">
        <f t="array" ref="R14">IFERROR(IF(B14=0," ",(P14-LOOKUP(2,1/($X$4:$X$50="ActiveRev Req't"),$P$4:$P$50))/LOOKUP(2,1/($X$4:$X$50="ActiveRev Req't"),$P$4:$P$50))," ")</f>
        <v xml:space="preserve"> </v>
      </c>
      <c r="S14" s="30" t="str">
        <f t="shared" si="14"/>
        <v xml:space="preserve"> </v>
      </c>
      <c r="T14" s="5" t="str" cm="1">
        <f t="array" ref="T14"/>
        <v xml:space="preserve"> </v>
      </c>
      <c r="U14" s="5" t="str">
        <f t="shared" si="0"/>
        <v xml:space="preserve"> </v>
      </c>
      <c r="V14" s="30" t="str" cm="1">
        <f t="array" ref="V14">IFERROR(IF(F14=0," ",(T14-LOOKUP(2,1/($X$4:$X$50="ActiveRev Req't"),$T$4:$T$50))/LOOKUP(2,1/($X$4:$X$50="ActiveRev Req't"),$T$4:$T$50))," ")</f>
        <v xml:space="preserve"> </v>
      </c>
      <c r="W14" s="30" t="str">
        <f t="shared" si="12"/>
        <v xml:space="preserve"> </v>
      </c>
      <c r="X14" t="str">
        <f t="shared" si="10"/>
        <v>AnticipatedRev Req't</v>
      </c>
    </row>
    <row r="15" spans="1:24" x14ac:dyDescent="0.25">
      <c r="A15" s="26" t="s">
        <v>39</v>
      </c>
      <c r="B15" s="27" t="s">
        <v>42</v>
      </c>
      <c r="C15" s="26" t="s">
        <v>43</v>
      </c>
      <c r="D15" s="27" t="s">
        <v>26</v>
      </c>
      <c r="E15" s="28"/>
      <c r="F15" s="3">
        <f t="shared" si="5"/>
        <v>0</v>
      </c>
      <c r="G15" s="29" t="str">
        <f t="shared" si="11"/>
        <v xml:space="preserve"> </v>
      </c>
      <c r="H15" s="3">
        <f>IF(E15=0,0,E15-$E$4)</f>
        <v>0</v>
      </c>
      <c r="I15" s="30">
        <f>IF(H15=" "," ",H15/$E$4)</f>
        <v>0</v>
      </c>
      <c r="J15" s="31"/>
      <c r="K15" s="20" t="str">
        <f>IF(J15=0," ",IF(DAY(J15)&lt;=14,TEXT(J15,"mmmm"),TEXT(EOMONTH(J15,1),"mmmm")))</f>
        <v xml:space="preserve"> </v>
      </c>
      <c r="L15" s="21" t="str">
        <f>IF(J15=0," ",YEAR(J15))</f>
        <v xml:space="preserve"> </v>
      </c>
      <c r="M15" s="21" t="str">
        <f>IF(J15=0," ",IF(AND(MONTH(J15)=12,K15="January"),YEAR(J15)+1,YEAR(J15)))</f>
        <v xml:space="preserve"> </v>
      </c>
      <c r="N15" s="27"/>
      <c r="O15" s="4">
        <f>IF(B15=0," ",$O$4)</f>
        <v>38.44</v>
      </c>
      <c r="P15" s="5" t="str" cm="1">
        <f t="array" ref="P15"/>
        <v xml:space="preserve"> </v>
      </c>
      <c r="Q15" s="5" t="str">
        <f t="shared" si="9"/>
        <v xml:space="preserve"> </v>
      </c>
      <c r="R15" s="30" t="str" cm="1">
        <f t="array" ref="R15">IFERROR(IF(B15=0," ",(P15-LOOKUP(2,1/($X$4:$X$50="ActiveRev Req't"),$P$4:$P$50))/LOOKUP(2,1/($X$4:$X$50="ActiveRev Req't"),$P$4:$P$50))," ")</f>
        <v xml:space="preserve"> </v>
      </c>
      <c r="S15" s="30" t="str">
        <f t="shared" si="14"/>
        <v xml:space="preserve"> </v>
      </c>
      <c r="T15" s="5" t="str" cm="1">
        <f t="array" ref="T15"/>
        <v xml:space="preserve"> </v>
      </c>
      <c r="U15" s="5" t="str">
        <f t="shared" si="0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12"/>
        <v xml:space="preserve"> </v>
      </c>
      <c r="X15" t="str">
        <f>CONCATENATE(A15,D15)</f>
        <v>AnticipatedRev Req't</v>
      </c>
    </row>
    <row r="16" spans="1:24" x14ac:dyDescent="0.25">
      <c r="A16" s="26" t="s">
        <v>39</v>
      </c>
      <c r="B16" s="27" t="s">
        <v>42</v>
      </c>
      <c r="C16" s="26" t="s">
        <v>44</v>
      </c>
      <c r="D16" s="27" t="s">
        <v>31</v>
      </c>
      <c r="E16" s="28"/>
      <c r="F16" s="3">
        <f t="shared" si="5"/>
        <v>0</v>
      </c>
      <c r="G16" s="29" t="str">
        <f t="shared" si="11"/>
        <v xml:space="preserve"> </v>
      </c>
      <c r="H16" s="3">
        <f t="shared" ref="H16:H60" si="15">IF(E16=0,0,E16-$E$4)</f>
        <v>0</v>
      </c>
      <c r="I16" s="30">
        <f t="shared" ref="I16:I60" si="16">IF(H16=" "," ",H16/$E$4)</f>
        <v>0</v>
      </c>
      <c r="J16" s="31"/>
      <c r="K16" s="20" t="str">
        <f t="shared" ref="K16:K50" si="17">IF(J16=0," ",IF(DAY(J16)&lt;=14,TEXT(J16,"mmmm"),TEXT(EOMONTH(J16,1),"mmmm")))</f>
        <v xml:space="preserve"> </v>
      </c>
      <c r="L16" s="21" t="str">
        <f t="shared" ref="L16:L50" si="18">IF(J16=0," ",YEAR(J16))</f>
        <v xml:space="preserve"> </v>
      </c>
      <c r="M16" s="21" t="str">
        <f t="shared" ref="M16:M50" si="19">IF(J16=0," ",IF(AND(MONTH(J16)=12,K16="January"),YEAR(J16)+1,YEAR(J16)))</f>
        <v xml:space="preserve"> </v>
      </c>
      <c r="N16" s="27"/>
      <c r="O16" s="4">
        <f t="shared" ref="O16:O50" si="20">IF(B16=0," ",$O$4)</f>
        <v>38.44</v>
      </c>
      <c r="P16" s="5" t="str" cm="1">
        <f t="array" ref="P16"/>
        <v xml:space="preserve"> </v>
      </c>
      <c r="Q16" s="5" t="str">
        <f t="shared" si="9"/>
        <v xml:space="preserve"> </v>
      </c>
      <c r="R16" s="30" t="str" cm="1">
        <f t="array" ref="R16">IFERROR(IF(B16=0," ",(P16-LOOKUP(2,1/($X$4:$X$50="ActiveRev Req't"),$P$4:$P$50))/LOOKUP(2,1/($X$4:$X$50="ActiveRev Req't"),$P$4:$P$50))," ")</f>
        <v xml:space="preserve"> </v>
      </c>
      <c r="S16" s="30" t="str">
        <f t="shared" si="14"/>
        <v xml:space="preserve"> </v>
      </c>
      <c r="T16" s="5" t="str" cm="1">
        <f t="array" ref="T16"/>
        <v xml:space="preserve"> </v>
      </c>
      <c r="U16" s="5" t="str">
        <f t="shared" si="0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12"/>
        <v xml:space="preserve"> </v>
      </c>
      <c r="X16" t="str">
        <f t="shared" ref="X16:X61" si="21">CONCATENATE(A16,D16)</f>
        <v>AnticipatedSurcharge</v>
      </c>
    </row>
    <row r="17" spans="1:24" x14ac:dyDescent="0.25">
      <c r="A17" s="26" t="s">
        <v>46</v>
      </c>
      <c r="B17" s="27" t="s">
        <v>47</v>
      </c>
      <c r="C17" s="26" t="s">
        <v>48</v>
      </c>
      <c r="D17" s="27" t="s">
        <v>26</v>
      </c>
      <c r="E17" s="28">
        <v>97185058.889840126</v>
      </c>
      <c r="F17" s="3">
        <f t="shared" si="5"/>
        <v>11276832.920012146</v>
      </c>
      <c r="G17" s="29">
        <f t="shared" si="11"/>
        <v>0.13126604341675857</v>
      </c>
      <c r="H17" s="3">
        <f t="shared" si="15"/>
        <v>23168723.827527463</v>
      </c>
      <c r="I17" s="30">
        <f t="shared" si="16"/>
        <v>0.31302176483099636</v>
      </c>
      <c r="J17" s="31">
        <v>45292</v>
      </c>
      <c r="K17" s="20" t="str">
        <f t="shared" si="17"/>
        <v>January</v>
      </c>
      <c r="L17" s="21">
        <f t="shared" si="18"/>
        <v>2024</v>
      </c>
      <c r="M17" s="21">
        <f t="shared" si="19"/>
        <v>2024</v>
      </c>
      <c r="N17" s="27"/>
      <c r="O17" s="4">
        <f t="shared" si="20"/>
        <v>38.44</v>
      </c>
      <c r="P17" s="5" cm="1">
        <f t="array" ref="P17"/>
        <v>123.79</v>
      </c>
      <c r="Q17" s="5">
        <f t="shared" si="9"/>
        <v>1485.48</v>
      </c>
      <c r="R17" s="30" cm="1">
        <f t="array" ref="R17">IFERROR(IF(B17=0," ",(P17-LOOKUP(2,1/($X$4:$X$50="ActiveRev Req't"),$P$4:$P$50))/LOOKUP(2,1/($X$4:$X$50="ActiveRev Req't"),$P$4:$P$50))," ")</f>
        <v>-2.819397454486824E-3</v>
      </c>
      <c r="S17" s="30">
        <f t="shared" si="14"/>
        <v>2.8668771813195968E-2</v>
      </c>
      <c r="T17" s="5" cm="1">
        <f t="array" ref="T17"/>
        <v>92.46</v>
      </c>
      <c r="U17" s="5">
        <f t="shared" si="0"/>
        <v>1109.52</v>
      </c>
      <c r="V17" s="30" cm="1">
        <f t="array" ref="V17">IFERROR(IF(F17=0," ",(T17-LOOKUP(2,1/($X$4:$X$50="ActiveRev Req't"),$T$4:$T$50))/LOOKUP(2,1/($X$4:$X$50="ActiveRev Req't"),$T$4:$T$50))," ")</f>
        <v>-6.0270352678117763E-2</v>
      </c>
      <c r="W17" s="30">
        <f t="shared" si="12"/>
        <v>-3.6674307147322324E-2</v>
      </c>
      <c r="X17" t="str">
        <f t="shared" si="21"/>
        <v>Pending - FiledRev Req't</v>
      </c>
    </row>
    <row r="18" spans="1:24" x14ac:dyDescent="0.25">
      <c r="A18" s="26" t="s">
        <v>39</v>
      </c>
      <c r="B18" s="27" t="s">
        <v>42</v>
      </c>
      <c r="C18" s="26" t="s">
        <v>49</v>
      </c>
      <c r="D18" s="27" t="s">
        <v>31</v>
      </c>
      <c r="E18" s="28"/>
      <c r="F18" s="3">
        <f t="shared" si="5"/>
        <v>0</v>
      </c>
      <c r="G18" s="29" t="str">
        <f t="shared" si="11"/>
        <v xml:space="preserve"> </v>
      </c>
      <c r="H18" s="3">
        <f t="shared" si="15"/>
        <v>0</v>
      </c>
      <c r="I18" s="30">
        <f t="shared" si="16"/>
        <v>0</v>
      </c>
      <c r="J18" s="31"/>
      <c r="K18" s="20" t="str">
        <f t="shared" si="17"/>
        <v xml:space="preserve"> </v>
      </c>
      <c r="L18" s="21" t="str">
        <f t="shared" si="18"/>
        <v xml:space="preserve"> </v>
      </c>
      <c r="M18" s="21" t="str">
        <f t="shared" si="19"/>
        <v xml:space="preserve"> </v>
      </c>
      <c r="N18" s="27"/>
      <c r="O18" s="4">
        <f t="shared" si="20"/>
        <v>38.44</v>
      </c>
      <c r="P18" s="5" t="str" cm="1">
        <f t="array" ref="P18"/>
        <v xml:space="preserve"> </v>
      </c>
      <c r="Q18" s="5" t="str">
        <f t="shared" si="9"/>
        <v xml:space="preserve"> </v>
      </c>
      <c r="R18" s="30" t="str" cm="1">
        <f t="array" ref="R18">IFERROR(IF(B18=0," ",(P18-LOOKUP(2,1/($X$4:$X$50="ActiveRev Req't"),$P$4:$P$50))/LOOKUP(2,1/($X$4:$X$50="ActiveRev Req't"),$P$4:$P$50))," ")</f>
        <v xml:space="preserve"> </v>
      </c>
      <c r="S18" s="30" t="str">
        <f t="shared" si="14"/>
        <v xml:space="preserve"> </v>
      </c>
      <c r="T18" s="5" t="str" cm="1">
        <f t="array" ref="T18"/>
        <v xml:space="preserve"> </v>
      </c>
      <c r="U18" s="5" t="str">
        <f t="shared" si="0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12"/>
        <v xml:space="preserve"> </v>
      </c>
      <c r="X18" t="str">
        <f t="shared" si="21"/>
        <v>AnticipatedSurcharge</v>
      </c>
    </row>
    <row r="19" spans="1:24" x14ac:dyDescent="0.25">
      <c r="A19" s="26" t="s">
        <v>39</v>
      </c>
      <c r="B19" s="27" t="s">
        <v>42</v>
      </c>
      <c r="C19" s="26" t="s">
        <v>50</v>
      </c>
      <c r="D19" s="27" t="s">
        <v>31</v>
      </c>
      <c r="E19" s="28"/>
      <c r="F19" s="3">
        <f t="shared" si="5"/>
        <v>0</v>
      </c>
      <c r="G19" s="29" t="str">
        <f t="shared" si="11"/>
        <v xml:space="preserve"> </v>
      </c>
      <c r="H19" s="3">
        <f t="shared" si="15"/>
        <v>0</v>
      </c>
      <c r="I19" s="30">
        <f t="shared" si="16"/>
        <v>0</v>
      </c>
      <c r="J19" s="31"/>
      <c r="K19" s="20" t="str">
        <f t="shared" si="17"/>
        <v xml:space="preserve"> </v>
      </c>
      <c r="L19" s="21" t="str">
        <f t="shared" si="18"/>
        <v xml:space="preserve"> </v>
      </c>
      <c r="M19" s="21" t="str">
        <f t="shared" si="19"/>
        <v xml:space="preserve"> </v>
      </c>
      <c r="N19" s="27"/>
      <c r="O19" s="4">
        <f t="shared" si="20"/>
        <v>38.44</v>
      </c>
      <c r="P19" s="5" t="str" cm="1">
        <f t="array" ref="P19"/>
        <v xml:space="preserve"> </v>
      </c>
      <c r="Q19" s="5" t="str">
        <f t="shared" si="9"/>
        <v xml:space="preserve"> </v>
      </c>
      <c r="R19" s="30" t="str" cm="1">
        <f t="array" ref="R19">IFERROR(IF(B19=0," ",(P19-LOOKUP(2,1/($X$4:$X$50="ActiveRev Req't"),$P$4:$P$50))/LOOKUP(2,1/($X$4:$X$50="ActiveRev Req't"),$P$4:$P$50))," ")</f>
        <v xml:space="preserve"> </v>
      </c>
      <c r="S19" s="30" t="str">
        <f t="shared" si="14"/>
        <v xml:space="preserve"> </v>
      </c>
      <c r="T19" s="5" t="str" cm="1">
        <f t="array" ref="T19"/>
        <v xml:space="preserve"> </v>
      </c>
      <c r="U19" s="5" t="str">
        <f t="shared" si="0"/>
        <v xml:space="preserve"> </v>
      </c>
      <c r="V19" s="30" t="str" cm="1">
        <f t="array" ref="V19">IFERROR(IF(F19=0," ",(T19-LOOKUP(2,1/($X$4:$X$50="ActiveRev Req't"),$T$4:$T$50))/LOOKUP(2,1/($X$4:$X$50="ActiveRev Req't"),$T$4:$T$50))," ")</f>
        <v xml:space="preserve"> </v>
      </c>
      <c r="W19" s="30" t="str">
        <f t="shared" si="12"/>
        <v xml:space="preserve"> </v>
      </c>
      <c r="X19" t="str">
        <f t="shared" si="21"/>
        <v>AnticipatedSurcharge</v>
      </c>
    </row>
    <row r="20" spans="1:24" x14ac:dyDescent="0.25">
      <c r="A20" s="26" t="s">
        <v>39</v>
      </c>
      <c r="B20" s="27" t="s">
        <v>42</v>
      </c>
      <c r="C20" s="26" t="s">
        <v>51</v>
      </c>
      <c r="D20" s="27" t="s">
        <v>31</v>
      </c>
      <c r="E20" s="28"/>
      <c r="F20" s="3">
        <f t="shared" si="5"/>
        <v>0</v>
      </c>
      <c r="G20" s="29" t="str">
        <f t="shared" si="11"/>
        <v xml:space="preserve"> </v>
      </c>
      <c r="H20" s="3">
        <f t="shared" si="15"/>
        <v>0</v>
      </c>
      <c r="I20" s="30">
        <f t="shared" si="16"/>
        <v>0</v>
      </c>
      <c r="J20" s="31"/>
      <c r="K20" s="20" t="str">
        <f t="shared" si="17"/>
        <v xml:space="preserve"> </v>
      </c>
      <c r="L20" s="21" t="str">
        <f t="shared" si="18"/>
        <v xml:space="preserve"> </v>
      </c>
      <c r="M20" s="21" t="str">
        <f t="shared" si="19"/>
        <v xml:space="preserve"> </v>
      </c>
      <c r="N20" s="27"/>
      <c r="O20" s="4">
        <f t="shared" si="20"/>
        <v>38.44</v>
      </c>
      <c r="P20" s="5" t="str" cm="1">
        <f t="array" ref="P20"/>
        <v xml:space="preserve"> </v>
      </c>
      <c r="Q20" s="5" t="str">
        <f t="shared" si="9"/>
        <v xml:space="preserve"> </v>
      </c>
      <c r="R20" s="30" t="str" cm="1">
        <f t="array" ref="R20">IFERROR(IF(B20=0," ",(P20-LOOKUP(2,1/($X$4:$X$50="ActiveRev Req't"),$P$4:$P$50))/LOOKUP(2,1/($X$4:$X$50="ActiveRev Req't"),$P$4:$P$50))," ")</f>
        <v xml:space="preserve"> </v>
      </c>
      <c r="S20" s="30" t="str">
        <f t="shared" si="14"/>
        <v xml:space="preserve"> </v>
      </c>
      <c r="T20" s="5" t="str" cm="1">
        <f t="array" ref="T20"/>
        <v xml:space="preserve"> </v>
      </c>
      <c r="U20" s="5" t="str">
        <f t="shared" si="0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12"/>
        <v xml:space="preserve"> </v>
      </c>
      <c r="X20" t="str">
        <f t="shared" si="21"/>
        <v>AnticipatedSurcharge</v>
      </c>
    </row>
    <row r="21" spans="1:24" x14ac:dyDescent="0.25">
      <c r="A21" s="26" t="s">
        <v>46</v>
      </c>
      <c r="B21" s="27" t="s">
        <v>47</v>
      </c>
      <c r="C21" s="26" t="s">
        <v>52</v>
      </c>
      <c r="D21" s="27" t="s">
        <v>26</v>
      </c>
      <c r="E21" s="28">
        <v>99480968.062597364</v>
      </c>
      <c r="F21" s="3">
        <f t="shared" si="5"/>
        <v>13572742.092769384</v>
      </c>
      <c r="G21" s="29">
        <f t="shared" si="11"/>
        <v>0.15799118116507607</v>
      </c>
      <c r="H21" s="3">
        <f t="shared" si="15"/>
        <v>25464633.000284702</v>
      </c>
      <c r="I21" s="30">
        <f t="shared" si="16"/>
        <v>0.34404071721258028</v>
      </c>
      <c r="J21" s="31">
        <v>45658</v>
      </c>
      <c r="K21" s="20" t="str">
        <f t="shared" si="17"/>
        <v>January</v>
      </c>
      <c r="L21" s="21">
        <f t="shared" si="18"/>
        <v>2025</v>
      </c>
      <c r="M21" s="21">
        <f t="shared" si="19"/>
        <v>2025</v>
      </c>
      <c r="N21" s="27"/>
      <c r="O21" s="4">
        <f t="shared" si="20"/>
        <v>38.44</v>
      </c>
      <c r="P21" s="5" cm="1">
        <f t="array" ref="P21"/>
        <v>129.71</v>
      </c>
      <c r="Q21" s="5">
        <f t="shared" si="9"/>
        <v>1556.52</v>
      </c>
      <c r="R21" s="30" cm="1">
        <f t="array" ref="R21">IFERROR(IF(B21=0," ",(P21-LOOKUP(2,1/($X$4:$X$50="ActiveRev Req't"),$P$4:$P$50))/LOOKUP(2,1/($X$4:$X$50="ActiveRev Req't"),$P$4:$P$50))," ")</f>
        <v>4.4868696632833958E-2</v>
      </c>
      <c r="S21" s="30">
        <f t="shared" si="14"/>
        <v>7.7862722286853953E-2</v>
      </c>
      <c r="T21" s="5" cm="1">
        <f t="array" ref="T21"/>
        <v>96.47</v>
      </c>
      <c r="U21" s="5">
        <f t="shared" si="0"/>
        <v>1157.6399999999999</v>
      </c>
      <c r="V21" s="30" cm="1">
        <f t="array" ref="V21">IFERROR(IF(F21=0," ",(T21-LOOKUP(2,1/($X$4:$X$50="ActiveRev Req't"),$T$4:$T$50))/LOOKUP(2,1/($X$4:$X$50="ActiveRev Req't"),$T$4:$T$50))," ")</f>
        <v>-1.9514178270149424E-2</v>
      </c>
      <c r="W21" s="30">
        <f t="shared" si="12"/>
        <v>5.105230256303492E-3</v>
      </c>
      <c r="X21" t="str">
        <f t="shared" si="21"/>
        <v>Pending - FiledRev Req't</v>
      </c>
    </row>
    <row r="22" spans="1:24" x14ac:dyDescent="0.25">
      <c r="A22" s="26" t="s">
        <v>39</v>
      </c>
      <c r="B22" s="27" t="s">
        <v>42</v>
      </c>
      <c r="C22" s="26" t="s">
        <v>36</v>
      </c>
      <c r="D22" s="27" t="s">
        <v>31</v>
      </c>
      <c r="E22" s="28"/>
      <c r="F22" s="3">
        <f t="shared" si="5"/>
        <v>0</v>
      </c>
      <c r="G22" s="29" t="str">
        <f t="shared" si="11"/>
        <v xml:space="preserve"> </v>
      </c>
      <c r="H22" s="3">
        <f t="shared" si="15"/>
        <v>0</v>
      </c>
      <c r="I22" s="30">
        <f t="shared" si="16"/>
        <v>0</v>
      </c>
      <c r="J22" s="31"/>
      <c r="K22" s="20" t="str">
        <f t="shared" si="17"/>
        <v xml:space="preserve"> </v>
      </c>
      <c r="L22" s="21" t="str">
        <f t="shared" si="18"/>
        <v xml:space="preserve"> </v>
      </c>
      <c r="M22" s="21" t="str">
        <f t="shared" si="19"/>
        <v xml:space="preserve"> </v>
      </c>
      <c r="N22" s="27"/>
      <c r="O22" s="4">
        <f t="shared" si="20"/>
        <v>38.44</v>
      </c>
      <c r="P22" s="5" t="str" cm="1">
        <f t="array" ref="P22"/>
        <v xml:space="preserve"> </v>
      </c>
      <c r="Q22" s="5" t="str">
        <f t="shared" si="9"/>
        <v xml:space="preserve"> </v>
      </c>
      <c r="R22" s="30" t="str" cm="1">
        <f t="array" ref="R22">IFERROR(IF(B22=0," ",(P22-LOOKUP(2,1/($X$4:$X$50="ActiveRev Req't"),$P$4:$P$50))/LOOKUP(2,1/($X$4:$X$50="ActiveRev Req't"),$P$4:$P$50))," ")</f>
        <v xml:space="preserve"> </v>
      </c>
      <c r="S22" s="30" t="str">
        <f t="shared" si="14"/>
        <v xml:space="preserve"> </v>
      </c>
      <c r="T22" s="5" t="str" cm="1">
        <f t="array" ref="T22"/>
        <v xml:space="preserve"> </v>
      </c>
      <c r="U22" s="5" t="str">
        <f t="shared" si="0"/>
        <v xml:space="preserve"> </v>
      </c>
      <c r="V22" s="30" t="str" cm="1">
        <f t="array" ref="V22">IFERROR(IF(F22=0," ",(T22-LOOKUP(2,1/($X$4:$X$50="ActiveRev Req't"),$T$4:$T$50))/LOOKUP(2,1/($X$4:$X$50="ActiveRev Req't"),$T$4:$T$50))," ")</f>
        <v xml:space="preserve"> </v>
      </c>
      <c r="W22" s="30" t="str">
        <f t="shared" si="12"/>
        <v xml:space="preserve"> </v>
      </c>
      <c r="X22" t="str">
        <f t="shared" si="21"/>
        <v>AnticipatedSurcharge</v>
      </c>
    </row>
    <row r="23" spans="1:24" x14ac:dyDescent="0.25">
      <c r="A23" s="26" t="s">
        <v>39</v>
      </c>
      <c r="B23" s="27" t="s">
        <v>42</v>
      </c>
      <c r="C23" s="26" t="s">
        <v>78</v>
      </c>
      <c r="D23" s="27" t="s">
        <v>26</v>
      </c>
      <c r="E23" s="28"/>
      <c r="F23" s="3">
        <f t="shared" si="5"/>
        <v>0</v>
      </c>
      <c r="G23" s="29" t="str">
        <f t="shared" si="11"/>
        <v xml:space="preserve"> </v>
      </c>
      <c r="H23" s="3">
        <f t="shared" si="15"/>
        <v>0</v>
      </c>
      <c r="I23" s="30">
        <f t="shared" si="16"/>
        <v>0</v>
      </c>
      <c r="J23" s="31"/>
      <c r="K23" s="20" t="str">
        <f t="shared" si="17"/>
        <v xml:space="preserve"> </v>
      </c>
      <c r="L23" s="21" t="str">
        <f t="shared" si="18"/>
        <v xml:space="preserve"> </v>
      </c>
      <c r="M23" s="21" t="str">
        <f t="shared" si="19"/>
        <v xml:space="preserve"> </v>
      </c>
      <c r="N23" s="27"/>
      <c r="O23" s="4">
        <f t="shared" si="20"/>
        <v>38.44</v>
      </c>
      <c r="P23" s="5" t="str" cm="1">
        <f t="array" ref="P23"/>
        <v xml:space="preserve"> </v>
      </c>
      <c r="Q23" s="5" t="str">
        <f t="shared" si="9"/>
        <v xml:space="preserve"> </v>
      </c>
      <c r="R23" s="30" t="str" cm="1">
        <f t="array" ref="R23">IFERROR(IF(B23=0," ",(P23-LOOKUP(2,1/($X$4:$X$50="ActiveRev Req't"),$P$4:$P$50))/LOOKUP(2,1/($X$4:$X$50="ActiveRev Req't"),$P$4:$P$50))," ")</f>
        <v xml:space="preserve"> </v>
      </c>
      <c r="S23" s="30" t="str">
        <f t="shared" si="14"/>
        <v xml:space="preserve"> </v>
      </c>
      <c r="T23" s="5" t="str" cm="1">
        <f t="array" ref="T23"/>
        <v xml:space="preserve"> </v>
      </c>
      <c r="U23" s="5" t="str">
        <f t="shared" si="0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12"/>
        <v xml:space="preserve"> </v>
      </c>
      <c r="X23" t="str">
        <f t="shared" si="21"/>
        <v>AnticipatedRev Req't</v>
      </c>
    </row>
    <row r="24" spans="1:24" x14ac:dyDescent="0.25">
      <c r="A24" s="26" t="s">
        <v>39</v>
      </c>
      <c r="B24" s="27" t="s">
        <v>42</v>
      </c>
      <c r="C24" s="26" t="s">
        <v>79</v>
      </c>
      <c r="D24" s="27" t="s">
        <v>26</v>
      </c>
      <c r="E24" s="28"/>
      <c r="F24" s="3">
        <f t="shared" si="5"/>
        <v>0</v>
      </c>
      <c r="G24" s="29" t="str">
        <f t="shared" si="11"/>
        <v xml:space="preserve"> </v>
      </c>
      <c r="H24" s="3">
        <f t="shared" si="15"/>
        <v>0</v>
      </c>
      <c r="I24" s="30">
        <f t="shared" si="16"/>
        <v>0</v>
      </c>
      <c r="J24" s="31"/>
      <c r="K24" s="20" t="str">
        <f t="shared" si="17"/>
        <v xml:space="preserve"> </v>
      </c>
      <c r="L24" s="21" t="str">
        <f t="shared" si="18"/>
        <v xml:space="preserve"> </v>
      </c>
      <c r="M24" s="21" t="str">
        <f t="shared" si="19"/>
        <v xml:space="preserve"> </v>
      </c>
      <c r="N24" s="27"/>
      <c r="O24" s="4">
        <f t="shared" si="20"/>
        <v>38.44</v>
      </c>
      <c r="P24" s="5" t="str" cm="1">
        <f t="array" ref="P24"/>
        <v xml:space="preserve"> </v>
      </c>
      <c r="Q24" s="5" t="str">
        <f t="shared" si="9"/>
        <v xml:space="preserve"> </v>
      </c>
      <c r="R24" s="30" t="str" cm="1">
        <f t="array" ref="R24">IFERROR(IF(B24=0," ",(P24-LOOKUP(2,1/($X$4:$X$50="ActiveRev Req't"),$P$4:$P$50))/LOOKUP(2,1/($X$4:$X$50="ActiveRev Req't"),$P$4:$P$50))," ")</f>
        <v xml:space="preserve"> </v>
      </c>
      <c r="S24" s="30" t="str">
        <f t="shared" si="14"/>
        <v xml:space="preserve"> </v>
      </c>
      <c r="T24" s="5" t="str" cm="1">
        <f t="array" ref="T24"/>
        <v xml:space="preserve"> </v>
      </c>
      <c r="U24" s="5" t="str">
        <f t="shared" si="0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12"/>
        <v xml:space="preserve"> </v>
      </c>
      <c r="X24" t="str">
        <f t="shared" si="21"/>
        <v>AnticipatedRev Req't</v>
      </c>
    </row>
    <row r="25" spans="1:24" x14ac:dyDescent="0.25">
      <c r="A25" s="26" t="s">
        <v>46</v>
      </c>
      <c r="B25" s="27" t="s">
        <v>47</v>
      </c>
      <c r="C25" s="26" t="s">
        <v>53</v>
      </c>
      <c r="D25" s="27" t="s">
        <v>26</v>
      </c>
      <c r="E25" s="28">
        <v>102827269.71719125</v>
      </c>
      <c r="F25" s="3">
        <f t="shared" si="5"/>
        <v>16919043.747363269</v>
      </c>
      <c r="G25" s="29">
        <f t="shared" si="11"/>
        <v>0.19694323280875856</v>
      </c>
      <c r="H25" s="3">
        <f t="shared" si="15"/>
        <v>28810934.654878587</v>
      </c>
      <c r="I25" s="30">
        <f t="shared" si="16"/>
        <v>0.38925102993309946</v>
      </c>
      <c r="J25" s="31">
        <v>46023</v>
      </c>
      <c r="K25" s="20" t="str">
        <f t="shared" si="17"/>
        <v>January</v>
      </c>
      <c r="L25" s="21">
        <f t="shared" si="18"/>
        <v>2026</v>
      </c>
      <c r="M25" s="21">
        <f t="shared" si="19"/>
        <v>2026</v>
      </c>
      <c r="N25" s="27"/>
      <c r="O25" s="4">
        <f t="shared" si="20"/>
        <v>38.44</v>
      </c>
      <c r="P25" s="5" cm="1">
        <f t="array" ref="P25"/>
        <v>134.22999999999999</v>
      </c>
      <c r="Q25" s="5">
        <f t="shared" si="9"/>
        <v>1610.7599999999998</v>
      </c>
      <c r="R25" s="30" cm="1">
        <f t="array" ref="R25">IFERROR(IF(B25=0," ",(P25-LOOKUP(2,1/($X$4:$X$50="ActiveRev Req't"),$P$4:$P$50))/LOOKUP(2,1/($X$4:$X$50="ActiveRev Req't"),$P$4:$P$50))," ")</f>
        <v>8.1279200902207097E-2</v>
      </c>
      <c r="S25" s="30">
        <f t="shared" si="14"/>
        <v>0.11542296825660617</v>
      </c>
      <c r="T25" s="5" cm="1">
        <f t="array" ref="T25"/>
        <v>99.42</v>
      </c>
      <c r="U25" s="5">
        <f t="shared" si="0"/>
        <v>1193.04</v>
      </c>
      <c r="V25" s="30" cm="1">
        <f t="array" ref="V25">IFERROR(IF(F25=0," ",(T25-LOOKUP(2,1/($X$4:$X$50="ActiveRev Req't"),$T$4:$T$50))/LOOKUP(2,1/($X$4:$X$50="ActiveRev Req't"),$T$4:$T$50))," ")</f>
        <v>1.0468543551173911E-2</v>
      </c>
      <c r="W25" s="30">
        <f t="shared" si="12"/>
        <v>3.5840800166701527E-2</v>
      </c>
      <c r="X25" t="str">
        <f t="shared" si="21"/>
        <v>Pending - FiledRev Req't</v>
      </c>
    </row>
    <row r="26" spans="1:24" x14ac:dyDescent="0.25">
      <c r="A26" s="26" t="s">
        <v>39</v>
      </c>
      <c r="B26" s="27" t="s">
        <v>42</v>
      </c>
      <c r="C26" s="26" t="s">
        <v>36</v>
      </c>
      <c r="D26" s="27" t="s">
        <v>31</v>
      </c>
      <c r="E26" s="28"/>
      <c r="F26" s="3">
        <f t="shared" si="5"/>
        <v>0</v>
      </c>
      <c r="G26" s="29" t="str">
        <f t="shared" si="11"/>
        <v xml:space="preserve"> </v>
      </c>
      <c r="H26" s="3">
        <f t="shared" si="15"/>
        <v>0</v>
      </c>
      <c r="I26" s="30">
        <f t="shared" si="16"/>
        <v>0</v>
      </c>
      <c r="J26" s="31"/>
      <c r="K26" s="20" t="str">
        <f t="shared" si="17"/>
        <v xml:space="preserve"> </v>
      </c>
      <c r="L26" s="21" t="str">
        <f t="shared" si="18"/>
        <v xml:space="preserve"> </v>
      </c>
      <c r="M26" s="21" t="str">
        <f t="shared" si="19"/>
        <v xml:space="preserve"> </v>
      </c>
      <c r="N26" s="27"/>
      <c r="O26" s="4">
        <f t="shared" si="20"/>
        <v>38.44</v>
      </c>
      <c r="P26" s="5" t="str" cm="1">
        <f t="array" ref="P26"/>
        <v xml:space="preserve"> </v>
      </c>
      <c r="Q26" s="5" t="str">
        <f t="shared" si="9"/>
        <v xml:space="preserve"> </v>
      </c>
      <c r="R26" s="30" t="str" cm="1">
        <f t="array" ref="R26">IFERROR(IF(B26=0," ",(P26-LOOKUP(2,1/($X$4:$X$50="ActiveRev Req't"),$P$4:$P$50))/LOOKUP(2,1/($X$4:$X$50="ActiveRev Req't"),$P$4:$P$50))," ")</f>
        <v xml:space="preserve"> </v>
      </c>
      <c r="S26" s="30" t="str">
        <f t="shared" si="14"/>
        <v xml:space="preserve"> </v>
      </c>
      <c r="T26" s="5" t="str" cm="1">
        <f t="array" ref="T26"/>
        <v xml:space="preserve"> </v>
      </c>
      <c r="U26" s="5" t="str">
        <f t="shared" si="0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12"/>
        <v xml:space="preserve"> </v>
      </c>
      <c r="X26" t="str">
        <f t="shared" si="21"/>
        <v>AnticipatedSurcharge</v>
      </c>
    </row>
    <row r="27" spans="1:24" x14ac:dyDescent="0.25">
      <c r="A27" s="26"/>
      <c r="B27" s="26"/>
      <c r="C27" s="26"/>
      <c r="D27" s="27"/>
      <c r="E27" s="28"/>
      <c r="F27" s="3">
        <f t="shared" si="5"/>
        <v>0</v>
      </c>
      <c r="G27" s="29" t="str">
        <f t="shared" si="11"/>
        <v xml:space="preserve"> </v>
      </c>
      <c r="H27" s="3">
        <f t="shared" si="15"/>
        <v>0</v>
      </c>
      <c r="I27" s="30">
        <f t="shared" si="16"/>
        <v>0</v>
      </c>
      <c r="J27" s="27"/>
      <c r="K27" s="20" t="str">
        <f t="shared" si="17"/>
        <v xml:space="preserve"> </v>
      </c>
      <c r="L27" s="21" t="str">
        <f t="shared" si="18"/>
        <v xml:space="preserve"> </v>
      </c>
      <c r="M27" s="21" t="str">
        <f t="shared" si="19"/>
        <v xml:space="preserve"> </v>
      </c>
      <c r="N27" s="27"/>
      <c r="O27" s="4" t="str">
        <f t="shared" si="20"/>
        <v xml:space="preserve"> </v>
      </c>
      <c r="P27" s="5" t="str" cm="1">
        <f t="array" ref="P27"/>
        <v xml:space="preserve"> </v>
      </c>
      <c r="Q27" s="5" t="str">
        <f t="shared" si="9"/>
        <v xml:space="preserve"> </v>
      </c>
      <c r="R27" s="30" t="str" cm="1">
        <f t="array" ref="R27">IFERROR(IF(B27=0," ",(P27-LOOKUP(2,1/($X$4:$X$50="ActiveRev Req't"),$P$4:$P$50))/LOOKUP(2,1/($X$4:$X$50="ActiveRev Req't"),$P$4:$P$50))," ")</f>
        <v xml:space="preserve"> </v>
      </c>
      <c r="S27" s="30" t="str">
        <f t="shared" si="14"/>
        <v xml:space="preserve"> </v>
      </c>
      <c r="T27" s="5" t="str" cm="1">
        <f t="array" ref="T27"/>
        <v xml:space="preserve"> </v>
      </c>
      <c r="U27" s="5" t="str">
        <f t="shared" si="0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12"/>
        <v xml:space="preserve"> </v>
      </c>
      <c r="X27" t="str">
        <f t="shared" si="21"/>
        <v/>
      </c>
    </row>
    <row r="28" spans="1:24" x14ac:dyDescent="0.25">
      <c r="A28" s="26"/>
      <c r="B28" s="26"/>
      <c r="C28" s="26"/>
      <c r="D28" s="27"/>
      <c r="E28" s="28"/>
      <c r="F28" s="3">
        <f t="shared" si="5"/>
        <v>0</v>
      </c>
      <c r="G28" s="29" t="str">
        <f t="shared" si="11"/>
        <v xml:space="preserve"> </v>
      </c>
      <c r="H28" s="3">
        <f t="shared" si="15"/>
        <v>0</v>
      </c>
      <c r="I28" s="30">
        <f t="shared" si="16"/>
        <v>0</v>
      </c>
      <c r="J28" s="27"/>
      <c r="K28" s="20" t="str">
        <f t="shared" si="17"/>
        <v xml:space="preserve"> </v>
      </c>
      <c r="L28" s="21" t="str">
        <f t="shared" si="18"/>
        <v xml:space="preserve"> </v>
      </c>
      <c r="M28" s="21" t="str">
        <f t="shared" si="19"/>
        <v xml:space="preserve"> </v>
      </c>
      <c r="N28" s="27"/>
      <c r="O28" s="4" t="str">
        <f t="shared" si="20"/>
        <v xml:space="preserve"> </v>
      </c>
      <c r="P28" s="5" t="str" cm="1">
        <f t="array" ref="P28"/>
        <v xml:space="preserve"> </v>
      </c>
      <c r="Q28" s="5" t="str">
        <f t="shared" si="9"/>
        <v xml:space="preserve"> </v>
      </c>
      <c r="R28" s="30" t="str" cm="1">
        <f t="array" ref="R28">IFERROR(IF(B28=0," ",(P28-LOOKUP(2,1/($X$4:$X$50="ActiveRev Req't"),$P$4:$P$50))/LOOKUP(2,1/($X$4:$X$50="ActiveRev Req't"),$P$4:$P$50))," ")</f>
        <v xml:space="preserve"> </v>
      </c>
      <c r="S28" s="30" t="str">
        <f t="shared" si="14"/>
        <v xml:space="preserve"> </v>
      </c>
      <c r="T28" s="5" t="str" cm="1">
        <f t="array" ref="T28"/>
        <v xml:space="preserve"> </v>
      </c>
      <c r="U28" s="5" t="str">
        <f t="shared" si="0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12"/>
        <v xml:space="preserve"> </v>
      </c>
      <c r="X28" t="str">
        <f t="shared" si="21"/>
        <v/>
      </c>
    </row>
    <row r="29" spans="1:24" x14ac:dyDescent="0.25">
      <c r="A29" s="26"/>
      <c r="B29" s="26"/>
      <c r="C29" s="26"/>
      <c r="D29" s="27"/>
      <c r="E29" s="28"/>
      <c r="F29" s="3">
        <f t="shared" si="5"/>
        <v>0</v>
      </c>
      <c r="G29" s="29" t="str">
        <f t="shared" si="11"/>
        <v xml:space="preserve"> </v>
      </c>
      <c r="H29" s="3">
        <f t="shared" si="15"/>
        <v>0</v>
      </c>
      <c r="I29" s="30">
        <f t="shared" si="16"/>
        <v>0</v>
      </c>
      <c r="J29" s="27"/>
      <c r="K29" s="20" t="str">
        <f t="shared" si="17"/>
        <v xml:space="preserve"> </v>
      </c>
      <c r="L29" s="21" t="str">
        <f t="shared" si="18"/>
        <v xml:space="preserve"> </v>
      </c>
      <c r="M29" s="21" t="str">
        <f t="shared" si="19"/>
        <v xml:space="preserve"> </v>
      </c>
      <c r="N29" s="27"/>
      <c r="O29" s="4" t="str">
        <f t="shared" si="20"/>
        <v xml:space="preserve"> </v>
      </c>
      <c r="P29" s="5" t="str" cm="1">
        <f t="array" ref="P29"/>
        <v xml:space="preserve"> </v>
      </c>
      <c r="Q29" s="5" t="str">
        <f t="shared" si="9"/>
        <v xml:space="preserve"> </v>
      </c>
      <c r="R29" s="30" t="str" cm="1">
        <f t="array" ref="R29">IFERROR(IF(B29=0," ",(P29-LOOKUP(2,1/($X$4:$X$50="ActiveRev Req't"),$P$4:$P$50))/LOOKUP(2,1/($X$4:$X$50="ActiveRev Req't"),$P$4:$P$50))," ")</f>
        <v xml:space="preserve"> </v>
      </c>
      <c r="S29" s="30" t="str">
        <f t="shared" si="14"/>
        <v xml:space="preserve"> </v>
      </c>
      <c r="T29" s="5" t="str" cm="1">
        <f t="array" ref="T29"/>
        <v xml:space="preserve"> </v>
      </c>
      <c r="U29" s="5" t="str">
        <f t="shared" si="0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12"/>
        <v xml:space="preserve"> </v>
      </c>
      <c r="X29" t="str">
        <f t="shared" si="21"/>
        <v/>
      </c>
    </row>
    <row r="30" spans="1:24" x14ac:dyDescent="0.25">
      <c r="A30" s="26"/>
      <c r="B30" s="26"/>
      <c r="C30" s="26"/>
      <c r="D30" s="27"/>
      <c r="E30" s="28"/>
      <c r="F30" s="3">
        <f t="shared" si="5"/>
        <v>0</v>
      </c>
      <c r="G30" s="29" t="str">
        <f t="shared" si="11"/>
        <v xml:space="preserve"> </v>
      </c>
      <c r="H30" s="3">
        <f t="shared" si="15"/>
        <v>0</v>
      </c>
      <c r="I30" s="30">
        <f t="shared" si="16"/>
        <v>0</v>
      </c>
      <c r="J30" s="27"/>
      <c r="K30" s="20" t="str">
        <f t="shared" si="17"/>
        <v xml:space="preserve"> </v>
      </c>
      <c r="L30" s="21" t="str">
        <f t="shared" si="18"/>
        <v xml:space="preserve"> </v>
      </c>
      <c r="M30" s="21" t="str">
        <f t="shared" si="19"/>
        <v xml:space="preserve"> </v>
      </c>
      <c r="N30" s="27"/>
      <c r="O30" s="4" t="str">
        <f t="shared" si="20"/>
        <v xml:space="preserve"> </v>
      </c>
      <c r="P30" s="5" t="str" cm="1">
        <f t="array" ref="P30"/>
        <v xml:space="preserve"> </v>
      </c>
      <c r="Q30" s="5" t="str">
        <f t="shared" si="9"/>
        <v xml:space="preserve"> </v>
      </c>
      <c r="R30" s="30" t="str" cm="1">
        <f t="array" ref="R30">IFERROR(IF(B30=0," ",(P30-LOOKUP(2,1/($X$4:$X$50="ActiveRev Req't"),$P$4:$P$50))/LOOKUP(2,1/($X$4:$X$50="ActiveRev Req't"),$P$4:$P$50))," ")</f>
        <v xml:space="preserve"> </v>
      </c>
      <c r="S30" s="30" t="str">
        <f t="shared" si="14"/>
        <v xml:space="preserve"> </v>
      </c>
      <c r="T30" s="5" t="str" cm="1">
        <f t="array" ref="T30"/>
        <v xml:space="preserve"> </v>
      </c>
      <c r="U30" s="5" t="str">
        <f t="shared" si="0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12"/>
        <v xml:space="preserve"> </v>
      </c>
      <c r="X30" t="str">
        <f t="shared" si="21"/>
        <v/>
      </c>
    </row>
    <row r="31" spans="1:24" x14ac:dyDescent="0.25">
      <c r="A31" s="26"/>
      <c r="B31" s="26"/>
      <c r="C31" s="26"/>
      <c r="D31" s="27"/>
      <c r="E31" s="28"/>
      <c r="F31" s="3">
        <f t="shared" si="5"/>
        <v>0</v>
      </c>
      <c r="G31" s="29" t="str">
        <f t="shared" si="11"/>
        <v xml:space="preserve"> </v>
      </c>
      <c r="H31" s="3">
        <f t="shared" si="15"/>
        <v>0</v>
      </c>
      <c r="I31" s="30">
        <f t="shared" si="16"/>
        <v>0</v>
      </c>
      <c r="J31" s="27"/>
      <c r="K31" s="20" t="str">
        <f t="shared" si="17"/>
        <v xml:space="preserve"> </v>
      </c>
      <c r="L31" s="21" t="str">
        <f t="shared" si="18"/>
        <v xml:space="preserve"> </v>
      </c>
      <c r="M31" s="21" t="str">
        <f t="shared" si="19"/>
        <v xml:space="preserve"> </v>
      </c>
      <c r="N31" s="27"/>
      <c r="O31" s="4" t="str">
        <f t="shared" si="20"/>
        <v xml:space="preserve"> </v>
      </c>
      <c r="P31" s="5" t="str" cm="1">
        <f t="array" ref="P31"/>
        <v xml:space="preserve"> </v>
      </c>
      <c r="Q31" s="5" t="str">
        <f t="shared" si="9"/>
        <v xml:space="preserve"> </v>
      </c>
      <c r="R31" s="30" t="str" cm="1">
        <f t="array" ref="R31">IFERROR(IF(B31=0," ",(P31-LOOKUP(2,1/($X$4:$X$50="ActiveRev Req't"),$P$4:$P$50))/LOOKUP(2,1/($X$4:$X$50="ActiveRev Req't"),$P$4:$P$50))," ")</f>
        <v xml:space="preserve"> </v>
      </c>
      <c r="S31" s="30" t="str">
        <f t="shared" si="14"/>
        <v xml:space="preserve"> </v>
      </c>
      <c r="T31" s="5" t="str" cm="1">
        <f t="array" ref="T31"/>
        <v xml:space="preserve"> </v>
      </c>
      <c r="U31" s="5" t="str">
        <f t="shared" si="0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12"/>
        <v xml:space="preserve"> </v>
      </c>
      <c r="X31" t="str">
        <f t="shared" si="21"/>
        <v/>
      </c>
    </row>
    <row r="32" spans="1:24" x14ac:dyDescent="0.25">
      <c r="A32" s="26"/>
      <c r="B32" s="26"/>
      <c r="C32" s="26"/>
      <c r="D32" s="27"/>
      <c r="E32" s="28"/>
      <c r="F32" s="3">
        <f t="shared" si="5"/>
        <v>0</v>
      </c>
      <c r="G32" s="29" t="str">
        <f t="shared" si="11"/>
        <v xml:space="preserve"> </v>
      </c>
      <c r="H32" s="3">
        <f t="shared" si="15"/>
        <v>0</v>
      </c>
      <c r="I32" s="30">
        <f t="shared" si="16"/>
        <v>0</v>
      </c>
      <c r="J32" s="27"/>
      <c r="K32" s="20" t="str">
        <f t="shared" si="17"/>
        <v xml:space="preserve"> </v>
      </c>
      <c r="L32" s="21" t="str">
        <f t="shared" si="18"/>
        <v xml:space="preserve"> </v>
      </c>
      <c r="M32" s="21" t="str">
        <f t="shared" si="19"/>
        <v xml:space="preserve"> </v>
      </c>
      <c r="N32" s="27"/>
      <c r="O32" s="4" t="str">
        <f t="shared" si="20"/>
        <v xml:space="preserve"> </v>
      </c>
      <c r="P32" s="5" t="str" cm="1">
        <f t="array" ref="P32"/>
        <v xml:space="preserve"> </v>
      </c>
      <c r="Q32" s="5" t="str">
        <f t="shared" si="9"/>
        <v xml:space="preserve"> </v>
      </c>
      <c r="R32" s="30" t="str" cm="1">
        <f t="array" ref="R32">IFERROR(IF(B32=0," ",(P32-LOOKUP(2,1/($X$4:$X$50="ActiveRev Req't"),$P$4:$P$50))/LOOKUP(2,1/($X$4:$X$50="ActiveRev Req't"),$P$4:$P$50))," ")</f>
        <v xml:space="preserve"> </v>
      </c>
      <c r="S32" s="30" t="str">
        <f t="shared" si="14"/>
        <v xml:space="preserve"> </v>
      </c>
      <c r="T32" s="5" t="str" cm="1">
        <f t="array" ref="T32"/>
        <v xml:space="preserve"> </v>
      </c>
      <c r="U32" s="5" t="str">
        <f t="shared" si="0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12"/>
        <v xml:space="preserve"> </v>
      </c>
      <c r="X32" t="str">
        <f t="shared" si="21"/>
        <v/>
      </c>
    </row>
    <row r="33" spans="1:24" x14ac:dyDescent="0.25">
      <c r="A33" s="26"/>
      <c r="B33" s="26"/>
      <c r="C33" s="26"/>
      <c r="D33" s="27"/>
      <c r="E33" s="28"/>
      <c r="F33" s="3">
        <f t="shared" si="5"/>
        <v>0</v>
      </c>
      <c r="G33" s="29" t="str">
        <f t="shared" si="11"/>
        <v xml:space="preserve"> </v>
      </c>
      <c r="H33" s="3">
        <f t="shared" si="15"/>
        <v>0</v>
      </c>
      <c r="I33" s="30">
        <f t="shared" si="16"/>
        <v>0</v>
      </c>
      <c r="J33" s="27"/>
      <c r="K33" s="20" t="str">
        <f t="shared" si="17"/>
        <v xml:space="preserve"> </v>
      </c>
      <c r="L33" s="21" t="str">
        <f t="shared" si="18"/>
        <v xml:space="preserve"> </v>
      </c>
      <c r="M33" s="21" t="str">
        <f t="shared" si="19"/>
        <v xml:space="preserve"> </v>
      </c>
      <c r="N33" s="27"/>
      <c r="O33" s="4" t="str">
        <f t="shared" si="20"/>
        <v xml:space="preserve"> </v>
      </c>
      <c r="P33" s="5" t="str" cm="1">
        <f t="array" ref="P33"/>
        <v xml:space="preserve"> </v>
      </c>
      <c r="Q33" s="5" t="str">
        <f t="shared" si="9"/>
        <v xml:space="preserve"> </v>
      </c>
      <c r="R33" s="30" t="str" cm="1">
        <f t="array" ref="R33">IFERROR(IF(B33=0," ",(P33-LOOKUP(2,1/($X$4:$X$50="ActiveRev Req't"),$P$4:$P$50))/LOOKUP(2,1/($X$4:$X$50="ActiveRev Req't"),$P$4:$P$50))," ")</f>
        <v xml:space="preserve"> </v>
      </c>
      <c r="S33" s="30" t="str">
        <f t="shared" si="14"/>
        <v xml:space="preserve"> </v>
      </c>
      <c r="T33" s="5" t="str" cm="1">
        <f t="array" ref="T33"/>
        <v xml:space="preserve"> </v>
      </c>
      <c r="U33" s="5" t="str">
        <f t="shared" si="0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12"/>
        <v xml:space="preserve"> </v>
      </c>
      <c r="X33" t="str">
        <f t="shared" si="21"/>
        <v/>
      </c>
    </row>
    <row r="34" spans="1:24" x14ac:dyDescent="0.25">
      <c r="A34" s="26"/>
      <c r="B34" s="26"/>
      <c r="C34" s="26"/>
      <c r="D34" s="27"/>
      <c r="E34" s="28"/>
      <c r="F34" s="3">
        <f t="shared" si="5"/>
        <v>0</v>
      </c>
      <c r="G34" s="29" t="str">
        <f t="shared" si="11"/>
        <v xml:space="preserve"> </v>
      </c>
      <c r="H34" s="3">
        <f t="shared" si="15"/>
        <v>0</v>
      </c>
      <c r="I34" s="30">
        <f t="shared" si="16"/>
        <v>0</v>
      </c>
      <c r="J34" s="27"/>
      <c r="K34" s="20" t="str">
        <f t="shared" si="17"/>
        <v xml:space="preserve"> </v>
      </c>
      <c r="L34" s="21" t="str">
        <f t="shared" si="18"/>
        <v xml:space="preserve"> </v>
      </c>
      <c r="M34" s="21" t="str">
        <f t="shared" si="19"/>
        <v xml:space="preserve"> </v>
      </c>
      <c r="N34" s="27"/>
      <c r="O34" s="4" t="str">
        <f t="shared" si="20"/>
        <v xml:space="preserve"> </v>
      </c>
      <c r="P34" s="5" t="str" cm="1">
        <f t="array" ref="P34"/>
        <v xml:space="preserve"> </v>
      </c>
      <c r="Q34" s="5" t="str">
        <f t="shared" si="9"/>
        <v xml:space="preserve"> </v>
      </c>
      <c r="R34" s="30" t="str" cm="1">
        <f t="array" ref="R34">IFERROR(IF(B34=0," ",(P34-LOOKUP(2,1/($X$4:$X$50="ActiveRev Req't"),$P$4:$P$50))/LOOKUP(2,1/($X$4:$X$50="ActiveRev Req't"),$P$4:$P$50))," ")</f>
        <v xml:space="preserve"> </v>
      </c>
      <c r="S34" s="30" t="str">
        <f t="shared" si="14"/>
        <v xml:space="preserve"> </v>
      </c>
      <c r="T34" s="5" t="str" cm="1">
        <f t="array" ref="T34"/>
        <v xml:space="preserve"> </v>
      </c>
      <c r="U34" s="5" t="str">
        <f t="shared" si="0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12"/>
        <v xml:space="preserve"> </v>
      </c>
      <c r="X34" t="str">
        <f t="shared" si="21"/>
        <v/>
      </c>
    </row>
    <row r="35" spans="1:24" x14ac:dyDescent="0.25">
      <c r="A35" s="26"/>
      <c r="B35" s="26"/>
      <c r="C35" s="26"/>
      <c r="D35" s="27"/>
      <c r="E35" s="28"/>
      <c r="F35" s="3">
        <f t="shared" si="5"/>
        <v>0</v>
      </c>
      <c r="G35" s="29" t="str">
        <f t="shared" si="11"/>
        <v xml:space="preserve"> </v>
      </c>
      <c r="H35" s="3">
        <f t="shared" si="15"/>
        <v>0</v>
      </c>
      <c r="I35" s="30">
        <f t="shared" si="16"/>
        <v>0</v>
      </c>
      <c r="J35" s="27"/>
      <c r="K35" s="20" t="str">
        <f t="shared" si="17"/>
        <v xml:space="preserve"> </v>
      </c>
      <c r="L35" s="21" t="str">
        <f t="shared" si="18"/>
        <v xml:space="preserve"> </v>
      </c>
      <c r="M35" s="21" t="str">
        <f t="shared" si="19"/>
        <v xml:space="preserve"> </v>
      </c>
      <c r="N35" s="27"/>
      <c r="O35" s="4" t="str">
        <f t="shared" si="20"/>
        <v xml:space="preserve"> </v>
      </c>
      <c r="P35" s="5" t="str" cm="1">
        <f t="array" ref="P35"/>
        <v xml:space="preserve"> </v>
      </c>
      <c r="Q35" s="5" t="str">
        <f t="shared" si="9"/>
        <v xml:space="preserve"> </v>
      </c>
      <c r="R35" s="30" t="str" cm="1">
        <f t="array" ref="R35">IFERROR(IF(B35=0," ",(P35-LOOKUP(2,1/($X$4:$X$50="ActiveRev Req't"),$P$4:$P$50))/LOOKUP(2,1/($X$4:$X$50="ActiveRev Req't"),$P$4:$P$50))," ")</f>
        <v xml:space="preserve"> </v>
      </c>
      <c r="S35" s="30" t="str">
        <f t="shared" si="14"/>
        <v xml:space="preserve"> </v>
      </c>
      <c r="T35" s="5" t="str" cm="1">
        <f t="array" ref="T35"/>
        <v xml:space="preserve"> </v>
      </c>
      <c r="U35" s="5" t="str">
        <f t="shared" si="0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12"/>
        <v xml:space="preserve"> </v>
      </c>
      <c r="X35" t="str">
        <f t="shared" si="21"/>
        <v/>
      </c>
    </row>
    <row r="36" spans="1:24" x14ac:dyDescent="0.25">
      <c r="A36" s="26"/>
      <c r="B36" s="26"/>
      <c r="C36" s="26"/>
      <c r="D36" s="27"/>
      <c r="E36" s="28"/>
      <c r="F36" s="3">
        <f t="shared" si="5"/>
        <v>0</v>
      </c>
      <c r="G36" s="29" t="str">
        <f t="shared" si="11"/>
        <v xml:space="preserve"> </v>
      </c>
      <c r="H36" s="3">
        <f t="shared" si="15"/>
        <v>0</v>
      </c>
      <c r="I36" s="30">
        <f t="shared" si="16"/>
        <v>0</v>
      </c>
      <c r="J36" s="27"/>
      <c r="K36" s="20" t="str">
        <f t="shared" si="17"/>
        <v xml:space="preserve"> </v>
      </c>
      <c r="L36" s="21" t="str">
        <f t="shared" si="18"/>
        <v xml:space="preserve"> </v>
      </c>
      <c r="M36" s="21" t="str">
        <f t="shared" si="19"/>
        <v xml:space="preserve"> </v>
      </c>
      <c r="N36" s="27"/>
      <c r="O36" s="4" t="str">
        <f t="shared" si="20"/>
        <v xml:space="preserve"> </v>
      </c>
      <c r="P36" s="5" t="str" cm="1">
        <f t="array" ref="P36"/>
        <v xml:space="preserve"> </v>
      </c>
      <c r="Q36" s="5" t="str">
        <f t="shared" si="9"/>
        <v xml:space="preserve"> </v>
      </c>
      <c r="R36" s="30" t="str" cm="1">
        <f t="array" ref="R36">IFERROR(IF(B36=0," ",(P36-LOOKUP(2,1/($X$4:$X$50="ActiveRev Req't"),$P$4:$P$50))/LOOKUP(2,1/($X$4:$X$50="ActiveRev Req't"),$P$4:$P$50))," ")</f>
        <v xml:space="preserve"> </v>
      </c>
      <c r="S36" s="30" t="str">
        <f t="shared" si="14"/>
        <v xml:space="preserve"> </v>
      </c>
      <c r="T36" s="5" t="str" cm="1">
        <f t="array" ref="T36"/>
        <v xml:space="preserve"> </v>
      </c>
      <c r="U36" s="5" t="str">
        <f t="shared" si="0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12"/>
        <v xml:space="preserve"> </v>
      </c>
      <c r="X36" t="str">
        <f t="shared" si="21"/>
        <v/>
      </c>
    </row>
    <row r="37" spans="1:24" x14ac:dyDescent="0.25">
      <c r="A37" s="26"/>
      <c r="B37" s="26"/>
      <c r="C37" s="26"/>
      <c r="D37" s="27"/>
      <c r="E37" s="28"/>
      <c r="F37" s="3">
        <f t="shared" si="5"/>
        <v>0</v>
      </c>
      <c r="G37" s="29" t="str">
        <f t="shared" si="11"/>
        <v xml:space="preserve"> </v>
      </c>
      <c r="H37" s="3">
        <f t="shared" si="15"/>
        <v>0</v>
      </c>
      <c r="I37" s="30">
        <f t="shared" si="16"/>
        <v>0</v>
      </c>
      <c r="J37" s="27"/>
      <c r="K37" s="20" t="str">
        <f t="shared" si="17"/>
        <v xml:space="preserve"> </v>
      </c>
      <c r="L37" s="21" t="str">
        <f t="shared" si="18"/>
        <v xml:space="preserve"> </v>
      </c>
      <c r="M37" s="21" t="str">
        <f t="shared" si="19"/>
        <v xml:space="preserve"> </v>
      </c>
      <c r="N37" s="27"/>
      <c r="O37" s="4" t="str">
        <f t="shared" si="20"/>
        <v xml:space="preserve"> </v>
      </c>
      <c r="P37" s="5" t="str" cm="1">
        <f t="array" ref="P37"/>
        <v xml:space="preserve"> </v>
      </c>
      <c r="Q37" s="5" t="str">
        <f t="shared" si="9"/>
        <v xml:space="preserve"> </v>
      </c>
      <c r="R37" s="30" t="str" cm="1">
        <f t="array" ref="R37">IFERROR(IF(B37=0," ",(P37-LOOKUP(2,1/($X$4:$X$50="ActiveRev Req't"),$P$4:$P$50))/LOOKUP(2,1/($X$4:$X$50="ActiveRev Req't"),$P$4:$P$50))," ")</f>
        <v xml:space="preserve"> </v>
      </c>
      <c r="S37" s="30" t="str">
        <f t="shared" si="14"/>
        <v xml:space="preserve"> </v>
      </c>
      <c r="T37" s="5" t="str" cm="1">
        <f t="array" ref="T37"/>
        <v xml:space="preserve"> </v>
      </c>
      <c r="U37" s="5" t="str">
        <f t="shared" si="0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12"/>
        <v xml:space="preserve"> </v>
      </c>
      <c r="X37" t="str">
        <f t="shared" si="21"/>
        <v/>
      </c>
    </row>
    <row r="38" spans="1:24" x14ac:dyDescent="0.25">
      <c r="A38" s="26"/>
      <c r="B38" s="26"/>
      <c r="C38" s="26"/>
      <c r="D38" s="27"/>
      <c r="E38" s="28"/>
      <c r="F38" s="3">
        <f t="shared" si="5"/>
        <v>0</v>
      </c>
      <c r="G38" s="29" t="str">
        <f t="shared" si="11"/>
        <v xml:space="preserve"> </v>
      </c>
      <c r="H38" s="3">
        <f t="shared" si="15"/>
        <v>0</v>
      </c>
      <c r="I38" s="30">
        <f t="shared" si="16"/>
        <v>0</v>
      </c>
      <c r="J38" s="27"/>
      <c r="K38" s="20" t="str">
        <f t="shared" si="17"/>
        <v xml:space="preserve"> </v>
      </c>
      <c r="L38" s="21" t="str">
        <f t="shared" si="18"/>
        <v xml:space="preserve"> </v>
      </c>
      <c r="M38" s="21" t="str">
        <f t="shared" si="19"/>
        <v xml:space="preserve"> </v>
      </c>
      <c r="N38" s="27"/>
      <c r="O38" s="4" t="str">
        <f t="shared" si="20"/>
        <v xml:space="preserve"> </v>
      </c>
      <c r="P38" s="5" t="str" cm="1">
        <f t="array" ref="P38"/>
        <v xml:space="preserve"> </v>
      </c>
      <c r="Q38" s="5" t="str">
        <f t="shared" si="9"/>
        <v xml:space="preserve"> </v>
      </c>
      <c r="R38" s="30" t="str" cm="1">
        <f t="array" ref="R38">IFERROR(IF(B38=0," ",(P38-LOOKUP(2,1/($X$4:$X$50="ActiveRev Req't"),$P$4:$P$50))/LOOKUP(2,1/($X$4:$X$50="ActiveRev Req't"),$P$4:$P$50))," ")</f>
        <v xml:space="preserve"> </v>
      </c>
      <c r="S38" s="30" t="str">
        <f t="shared" si="14"/>
        <v xml:space="preserve"> </v>
      </c>
      <c r="T38" s="5" t="str" cm="1">
        <f t="array" ref="T38"/>
        <v xml:space="preserve"> </v>
      </c>
      <c r="U38" s="5" t="str">
        <f t="shared" si="0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12"/>
        <v xml:space="preserve"> </v>
      </c>
      <c r="X38" t="str">
        <f t="shared" si="21"/>
        <v/>
      </c>
    </row>
    <row r="39" spans="1:24" x14ac:dyDescent="0.25">
      <c r="A39" s="26"/>
      <c r="B39" s="26"/>
      <c r="C39" s="26"/>
      <c r="D39" s="27"/>
      <c r="E39" s="28"/>
      <c r="F39" s="3">
        <f t="shared" si="5"/>
        <v>0</v>
      </c>
      <c r="G39" s="29" t="str">
        <f t="shared" si="11"/>
        <v xml:space="preserve"> </v>
      </c>
      <c r="H39" s="3">
        <f t="shared" si="15"/>
        <v>0</v>
      </c>
      <c r="I39" s="30">
        <f t="shared" si="16"/>
        <v>0</v>
      </c>
      <c r="J39" s="27"/>
      <c r="K39" s="20" t="str">
        <f t="shared" si="17"/>
        <v xml:space="preserve"> </v>
      </c>
      <c r="L39" s="21" t="str">
        <f t="shared" si="18"/>
        <v xml:space="preserve"> </v>
      </c>
      <c r="M39" s="21" t="str">
        <f t="shared" si="19"/>
        <v xml:space="preserve"> </v>
      </c>
      <c r="N39" s="27"/>
      <c r="O39" s="4" t="str">
        <f t="shared" si="20"/>
        <v xml:space="preserve"> </v>
      </c>
      <c r="P39" s="5" t="str" cm="1">
        <f t="array" ref="P39"/>
        <v xml:space="preserve"> </v>
      </c>
      <c r="Q39" s="5" t="str">
        <f t="shared" si="9"/>
        <v xml:space="preserve"> </v>
      </c>
      <c r="R39" s="30" t="str" cm="1">
        <f t="array" ref="R39">IFERROR(IF(B39=0," ",(P39-LOOKUP(2,1/($X$4:$X$50="ActiveRev Req't"),$P$4:$P$50))/LOOKUP(2,1/($X$4:$X$50="ActiveRev Req't"),$P$4:$P$50))," ")</f>
        <v xml:space="preserve"> </v>
      </c>
      <c r="S39" s="30" t="str">
        <f t="shared" si="14"/>
        <v xml:space="preserve"> </v>
      </c>
      <c r="T39" s="5" t="str" cm="1">
        <f t="array" ref="T39"/>
        <v xml:space="preserve"> </v>
      </c>
      <c r="U39" s="5" t="str">
        <f t="shared" si="0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12"/>
        <v xml:space="preserve"> </v>
      </c>
      <c r="X39" t="str">
        <f t="shared" si="21"/>
        <v/>
      </c>
    </row>
    <row r="40" spans="1:24" x14ac:dyDescent="0.25">
      <c r="A40" s="26"/>
      <c r="B40" s="26"/>
      <c r="C40" s="26"/>
      <c r="D40" s="27"/>
      <c r="E40" s="28"/>
      <c r="F40" s="3">
        <f t="shared" si="5"/>
        <v>0</v>
      </c>
      <c r="G40" s="29" t="str">
        <f t="shared" si="11"/>
        <v xml:space="preserve"> </v>
      </c>
      <c r="H40" s="3">
        <f t="shared" si="15"/>
        <v>0</v>
      </c>
      <c r="I40" s="30">
        <f t="shared" si="16"/>
        <v>0</v>
      </c>
      <c r="J40" s="27"/>
      <c r="K40" s="20" t="str">
        <f t="shared" si="17"/>
        <v xml:space="preserve"> </v>
      </c>
      <c r="L40" s="21" t="str">
        <f t="shared" si="18"/>
        <v xml:space="preserve"> </v>
      </c>
      <c r="M40" s="21" t="str">
        <f t="shared" si="19"/>
        <v xml:space="preserve"> </v>
      </c>
      <c r="N40" s="27"/>
      <c r="O40" s="4" t="str">
        <f t="shared" si="20"/>
        <v xml:space="preserve"> </v>
      </c>
      <c r="P40" s="5" t="str" cm="1">
        <f t="array" ref="P40"/>
        <v xml:space="preserve"> </v>
      </c>
      <c r="Q40" s="5" t="str">
        <f t="shared" si="9"/>
        <v xml:space="preserve"> </v>
      </c>
      <c r="R40" s="30" t="str" cm="1">
        <f t="array" ref="R40">IFERROR(IF(B40=0," ",(P40-LOOKUP(2,1/($X$4:$X$50="ActiveRev Req't"),$P$4:$P$50))/LOOKUP(2,1/($X$4:$X$50="ActiveRev Req't"),$P$4:$P$50))," ")</f>
        <v xml:space="preserve"> </v>
      </c>
      <c r="S40" s="30" t="str">
        <f t="shared" si="14"/>
        <v xml:space="preserve"> </v>
      </c>
      <c r="T40" s="5" t="str" cm="1">
        <f t="array" ref="T40"/>
        <v xml:space="preserve"> </v>
      </c>
      <c r="U40" s="5" t="str">
        <f t="shared" si="0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12"/>
        <v xml:space="preserve"> </v>
      </c>
      <c r="X40" t="str">
        <f t="shared" si="21"/>
        <v/>
      </c>
    </row>
    <row r="41" spans="1:24" x14ac:dyDescent="0.25">
      <c r="A41" s="26"/>
      <c r="B41" s="26"/>
      <c r="C41" s="26"/>
      <c r="D41" s="27"/>
      <c r="E41" s="28"/>
      <c r="F41" s="3">
        <f t="shared" si="5"/>
        <v>0</v>
      </c>
      <c r="G41" s="29" t="str">
        <f t="shared" si="11"/>
        <v xml:space="preserve"> </v>
      </c>
      <c r="H41" s="3">
        <f t="shared" si="15"/>
        <v>0</v>
      </c>
      <c r="I41" s="30">
        <f t="shared" si="16"/>
        <v>0</v>
      </c>
      <c r="J41" s="27"/>
      <c r="K41" s="20" t="str">
        <f t="shared" si="17"/>
        <v xml:space="preserve"> </v>
      </c>
      <c r="L41" s="21" t="str">
        <f t="shared" si="18"/>
        <v xml:space="preserve"> </v>
      </c>
      <c r="M41" s="21" t="str">
        <f t="shared" si="19"/>
        <v xml:space="preserve"> </v>
      </c>
      <c r="N41" s="27"/>
      <c r="O41" s="4" t="str">
        <f t="shared" si="20"/>
        <v xml:space="preserve"> </v>
      </c>
      <c r="P41" s="5" t="str" cm="1">
        <f t="array" ref="P41"/>
        <v xml:space="preserve"> </v>
      </c>
      <c r="Q41" s="5" t="str">
        <f t="shared" si="9"/>
        <v xml:space="preserve"> </v>
      </c>
      <c r="R41" s="30" t="str" cm="1">
        <f t="array" ref="R41">IFERROR(IF(B41=0," ",(P41-LOOKUP(2,1/($X$4:$X$50="ActiveRev Req't"),$P$4:$P$50))/LOOKUP(2,1/($X$4:$X$50="ActiveRev Req't"),$P$4:$P$50))," ")</f>
        <v xml:space="preserve"> </v>
      </c>
      <c r="S41" s="30" t="str">
        <f t="shared" si="14"/>
        <v xml:space="preserve"> </v>
      </c>
      <c r="T41" s="5" t="str" cm="1">
        <f t="array" ref="T41"/>
        <v xml:space="preserve"> </v>
      </c>
      <c r="U41" s="5" t="str">
        <f t="shared" si="0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12"/>
        <v xml:space="preserve"> </v>
      </c>
      <c r="X41" t="str">
        <f t="shared" si="21"/>
        <v/>
      </c>
    </row>
    <row r="42" spans="1:24" x14ac:dyDescent="0.25">
      <c r="A42" s="26"/>
      <c r="B42" s="26"/>
      <c r="C42" s="26"/>
      <c r="D42" s="27"/>
      <c r="E42" s="28"/>
      <c r="F42" s="3">
        <f t="shared" si="5"/>
        <v>0</v>
      </c>
      <c r="G42" s="29" t="str">
        <f t="shared" si="11"/>
        <v xml:space="preserve"> </v>
      </c>
      <c r="H42" s="3">
        <f t="shared" si="15"/>
        <v>0</v>
      </c>
      <c r="I42" s="30">
        <f t="shared" si="16"/>
        <v>0</v>
      </c>
      <c r="J42" s="27"/>
      <c r="K42" s="20" t="str">
        <f t="shared" si="17"/>
        <v xml:space="preserve"> </v>
      </c>
      <c r="L42" s="21" t="str">
        <f t="shared" si="18"/>
        <v xml:space="preserve"> </v>
      </c>
      <c r="M42" s="21" t="str">
        <f t="shared" si="19"/>
        <v xml:space="preserve"> </v>
      </c>
      <c r="N42" s="27"/>
      <c r="O42" s="4" t="str">
        <f t="shared" si="20"/>
        <v xml:space="preserve"> </v>
      </c>
      <c r="P42" s="5" t="str" cm="1">
        <f t="array" ref="P42"/>
        <v xml:space="preserve"> </v>
      </c>
      <c r="Q42" s="5" t="str">
        <f t="shared" si="9"/>
        <v xml:space="preserve"> </v>
      </c>
      <c r="R42" s="30" t="str" cm="1">
        <f t="array" ref="R42">IFERROR(IF(B42=0," ",(P42-LOOKUP(2,1/($X$4:$X$50="ActiveRev Req't"),$P$4:$P$50))/LOOKUP(2,1/($X$4:$X$50="ActiveRev Req't"),$P$4:$P$50))," ")</f>
        <v xml:space="preserve"> </v>
      </c>
      <c r="S42" s="30" t="str">
        <f t="shared" si="14"/>
        <v xml:space="preserve"> </v>
      </c>
      <c r="T42" s="5" t="str" cm="1">
        <f t="array" ref="T42"/>
        <v xml:space="preserve"> </v>
      </c>
      <c r="U42" s="5" t="str">
        <f t="shared" si="0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12"/>
        <v xml:space="preserve"> </v>
      </c>
      <c r="X42" t="str">
        <f t="shared" si="21"/>
        <v/>
      </c>
    </row>
    <row r="43" spans="1:24" x14ac:dyDescent="0.25">
      <c r="A43" s="26"/>
      <c r="B43" s="26"/>
      <c r="C43" s="26"/>
      <c r="D43" s="27"/>
      <c r="E43" s="28"/>
      <c r="F43" s="3">
        <f t="shared" si="5"/>
        <v>0</v>
      </c>
      <c r="G43" s="29" t="str">
        <f t="shared" si="11"/>
        <v xml:space="preserve"> </v>
      </c>
      <c r="H43" s="3">
        <f t="shared" si="15"/>
        <v>0</v>
      </c>
      <c r="I43" s="30">
        <f t="shared" si="16"/>
        <v>0</v>
      </c>
      <c r="J43" s="27"/>
      <c r="K43" s="20" t="str">
        <f t="shared" si="17"/>
        <v xml:space="preserve"> </v>
      </c>
      <c r="L43" s="21" t="str">
        <f t="shared" si="18"/>
        <v xml:space="preserve"> </v>
      </c>
      <c r="M43" s="21" t="str">
        <f t="shared" si="19"/>
        <v xml:space="preserve"> </v>
      </c>
      <c r="N43" s="27"/>
      <c r="O43" s="4" t="str">
        <f t="shared" si="20"/>
        <v xml:space="preserve"> </v>
      </c>
      <c r="P43" s="5" t="str" cm="1">
        <f t="array" ref="P43"/>
        <v xml:space="preserve"> </v>
      </c>
      <c r="Q43" s="5" t="str">
        <f t="shared" si="9"/>
        <v xml:space="preserve"> </v>
      </c>
      <c r="R43" s="30" t="str" cm="1">
        <f t="array" ref="R43">IFERROR(IF(B43=0," ",(P43-LOOKUP(2,1/($X$4:$X$50="ActiveRev Req't"),$P$4:$P$50))/LOOKUP(2,1/($X$4:$X$50="ActiveRev Req't"),$P$4:$P$50))," ")</f>
        <v xml:space="preserve"> </v>
      </c>
      <c r="S43" s="30" t="str">
        <f t="shared" si="14"/>
        <v xml:space="preserve"> </v>
      </c>
      <c r="T43" s="5" t="str" cm="1">
        <f t="array" ref="T43"/>
        <v xml:space="preserve"> </v>
      </c>
      <c r="U43" s="5" t="str">
        <f t="shared" si="0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12"/>
        <v xml:space="preserve"> </v>
      </c>
      <c r="X43" t="str">
        <f t="shared" si="21"/>
        <v/>
      </c>
    </row>
    <row r="44" spans="1:24" x14ac:dyDescent="0.25">
      <c r="A44" s="26"/>
      <c r="B44" s="26"/>
      <c r="C44" s="26"/>
      <c r="D44" s="27"/>
      <c r="E44" s="28"/>
      <c r="F44" s="3">
        <f t="shared" si="5"/>
        <v>0</v>
      </c>
      <c r="G44" s="29" t="str">
        <f t="shared" si="11"/>
        <v xml:space="preserve"> </v>
      </c>
      <c r="H44" s="3">
        <f t="shared" si="15"/>
        <v>0</v>
      </c>
      <c r="I44" s="30">
        <f t="shared" si="16"/>
        <v>0</v>
      </c>
      <c r="J44" s="27"/>
      <c r="K44" s="20" t="str">
        <f t="shared" si="17"/>
        <v xml:space="preserve"> </v>
      </c>
      <c r="L44" s="21" t="str">
        <f t="shared" si="18"/>
        <v xml:space="preserve"> </v>
      </c>
      <c r="M44" s="21" t="str">
        <f t="shared" si="19"/>
        <v xml:space="preserve"> </v>
      </c>
      <c r="N44" s="27"/>
      <c r="O44" s="4" t="str">
        <f t="shared" si="20"/>
        <v xml:space="preserve"> </v>
      </c>
      <c r="P44" s="5" t="str" cm="1">
        <f t="array" ref="P44"/>
        <v xml:space="preserve"> </v>
      </c>
      <c r="Q44" s="5" t="str">
        <f t="shared" si="9"/>
        <v xml:space="preserve"> </v>
      </c>
      <c r="R44" s="30" t="str" cm="1">
        <f t="array" ref="R44">IFERROR(IF(B44=0," ",(P44-LOOKUP(2,1/($X$4:$X$50="ActiveRev Req't"),$P$4:$P$50))/LOOKUP(2,1/($X$4:$X$50="ActiveRev Req't"),$P$4:$P$50))," ")</f>
        <v xml:space="preserve"> </v>
      </c>
      <c r="S44" s="30" t="str">
        <f t="shared" si="14"/>
        <v xml:space="preserve"> </v>
      </c>
      <c r="T44" s="5" t="str" cm="1">
        <f t="array" ref="T44"/>
        <v xml:space="preserve"> </v>
      </c>
      <c r="U44" s="5" t="str">
        <f t="shared" si="0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12"/>
        <v xml:space="preserve"> </v>
      </c>
      <c r="X44" t="str">
        <f t="shared" si="21"/>
        <v/>
      </c>
    </row>
    <row r="45" spans="1:24" x14ac:dyDescent="0.25">
      <c r="A45" s="26"/>
      <c r="B45" s="26"/>
      <c r="C45" s="26"/>
      <c r="D45" s="27"/>
      <c r="E45" s="28"/>
      <c r="F45" s="3">
        <f t="shared" si="5"/>
        <v>0</v>
      </c>
      <c r="G45" s="29" t="str">
        <f t="shared" si="11"/>
        <v xml:space="preserve"> </v>
      </c>
      <c r="H45" s="3">
        <f t="shared" si="15"/>
        <v>0</v>
      </c>
      <c r="I45" s="30">
        <f t="shared" si="16"/>
        <v>0</v>
      </c>
      <c r="J45" s="27"/>
      <c r="K45" s="20" t="str">
        <f t="shared" si="17"/>
        <v xml:space="preserve"> </v>
      </c>
      <c r="L45" s="21" t="str">
        <f t="shared" si="18"/>
        <v xml:space="preserve"> </v>
      </c>
      <c r="M45" s="21" t="str">
        <f t="shared" si="19"/>
        <v xml:space="preserve"> </v>
      </c>
      <c r="N45" s="27"/>
      <c r="O45" s="4" t="str">
        <f t="shared" si="20"/>
        <v xml:space="preserve"> </v>
      </c>
      <c r="P45" s="5" t="str" cm="1">
        <f t="array" ref="P45"/>
        <v xml:space="preserve"> </v>
      </c>
      <c r="Q45" s="5" t="str">
        <f t="shared" si="9"/>
        <v xml:space="preserve"> </v>
      </c>
      <c r="R45" s="30" t="str" cm="1">
        <f t="array" ref="R45">IFERROR(IF(B45=0," ",(P45-LOOKUP(2,1/($X$4:$X$50="ActiveRev Req't"),$P$4:$P$50))/LOOKUP(2,1/($X$4:$X$50="ActiveRev Req't"),$P$4:$P$50))," ")</f>
        <v xml:space="preserve"> </v>
      </c>
      <c r="S45" s="30" t="str">
        <f t="shared" si="14"/>
        <v xml:space="preserve"> </v>
      </c>
      <c r="T45" s="5" t="str" cm="1">
        <f t="array" ref="T45"/>
        <v xml:space="preserve"> </v>
      </c>
      <c r="U45" s="5" t="str">
        <f t="shared" si="0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12"/>
        <v xml:space="preserve"> </v>
      </c>
      <c r="X45" t="str">
        <f t="shared" si="21"/>
        <v/>
      </c>
    </row>
    <row r="46" spans="1:24" x14ac:dyDescent="0.25">
      <c r="A46" s="26"/>
      <c r="B46" s="26"/>
      <c r="C46" s="26"/>
      <c r="D46" s="27"/>
      <c r="E46" s="28"/>
      <c r="F46" s="3">
        <f t="shared" si="5"/>
        <v>0</v>
      </c>
      <c r="G46" s="29" t="str">
        <f t="shared" si="11"/>
        <v xml:space="preserve"> </v>
      </c>
      <c r="H46" s="3">
        <f t="shared" si="15"/>
        <v>0</v>
      </c>
      <c r="I46" s="30">
        <f t="shared" si="16"/>
        <v>0</v>
      </c>
      <c r="J46" s="27"/>
      <c r="K46" s="20" t="str">
        <f t="shared" si="17"/>
        <v xml:space="preserve"> </v>
      </c>
      <c r="L46" s="21" t="str">
        <f t="shared" si="18"/>
        <v xml:space="preserve"> </v>
      </c>
      <c r="M46" s="21" t="str">
        <f t="shared" si="19"/>
        <v xml:space="preserve"> </v>
      </c>
      <c r="N46" s="27"/>
      <c r="O46" s="4" t="str">
        <f t="shared" si="20"/>
        <v xml:space="preserve"> </v>
      </c>
      <c r="P46" s="5" t="str" cm="1">
        <f t="array" ref="P46"/>
        <v xml:space="preserve"> </v>
      </c>
      <c r="Q46" s="5" t="str">
        <f t="shared" si="9"/>
        <v xml:space="preserve"> </v>
      </c>
      <c r="R46" s="30" t="str" cm="1">
        <f t="array" ref="R46">IFERROR(IF(B46=0," ",(P46-LOOKUP(2,1/($X$4:$X$50="ActiveRev Req't"),$P$4:$P$50))/LOOKUP(2,1/($X$4:$X$50="ActiveRev Req't"),$P$4:$P$50))," ")</f>
        <v xml:space="preserve"> </v>
      </c>
      <c r="S46" s="30" t="str">
        <f t="shared" si="14"/>
        <v xml:space="preserve"> </v>
      </c>
      <c r="T46" s="5" t="str" cm="1">
        <f t="array" ref="T46"/>
        <v xml:space="preserve"> </v>
      </c>
      <c r="U46" s="5" t="str">
        <f t="shared" si="0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12"/>
        <v xml:space="preserve"> </v>
      </c>
      <c r="X46" t="str">
        <f t="shared" si="21"/>
        <v/>
      </c>
    </row>
    <row r="47" spans="1:24" x14ac:dyDescent="0.25">
      <c r="A47" s="26"/>
      <c r="B47" s="26"/>
      <c r="C47" s="26"/>
      <c r="D47" s="27"/>
      <c r="E47" s="28"/>
      <c r="F47" s="3">
        <f t="shared" si="5"/>
        <v>0</v>
      </c>
      <c r="G47" s="29" t="str">
        <f t="shared" si="11"/>
        <v xml:space="preserve"> </v>
      </c>
      <c r="H47" s="3">
        <f t="shared" si="15"/>
        <v>0</v>
      </c>
      <c r="I47" s="30">
        <f t="shared" si="16"/>
        <v>0</v>
      </c>
      <c r="J47" s="27"/>
      <c r="K47" s="20" t="str">
        <f t="shared" si="17"/>
        <v xml:space="preserve"> </v>
      </c>
      <c r="L47" s="21" t="str">
        <f t="shared" si="18"/>
        <v xml:space="preserve"> </v>
      </c>
      <c r="M47" s="21" t="str">
        <f t="shared" si="19"/>
        <v xml:space="preserve"> </v>
      </c>
      <c r="N47" s="27"/>
      <c r="O47" s="4" t="str">
        <f t="shared" si="20"/>
        <v xml:space="preserve"> </v>
      </c>
      <c r="P47" s="5" t="str" cm="1">
        <f t="array" ref="P47"/>
        <v xml:space="preserve"> </v>
      </c>
      <c r="Q47" s="5" t="str">
        <f t="shared" si="9"/>
        <v xml:space="preserve"> </v>
      </c>
      <c r="R47" s="30" t="str" cm="1">
        <f t="array" ref="R47">IFERROR(IF(B47=0," ",(P47-LOOKUP(2,1/($X$4:$X$50="ActiveRev Req't"),$P$4:$P$50))/LOOKUP(2,1/($X$4:$X$50="ActiveRev Req't"),$P$4:$P$50))," ")</f>
        <v xml:space="preserve"> </v>
      </c>
      <c r="S47" s="30" t="str">
        <f t="shared" si="14"/>
        <v xml:space="preserve"> </v>
      </c>
      <c r="T47" s="5" t="str" cm="1">
        <f t="array" ref="T47"/>
        <v xml:space="preserve"> </v>
      </c>
      <c r="U47" s="5" t="str">
        <f t="shared" si="0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12"/>
        <v xml:space="preserve"> </v>
      </c>
      <c r="X47" t="str">
        <f t="shared" si="21"/>
        <v/>
      </c>
    </row>
    <row r="48" spans="1:24" x14ac:dyDescent="0.25">
      <c r="A48" s="26"/>
      <c r="B48" s="26"/>
      <c r="C48" s="26"/>
      <c r="D48" s="27"/>
      <c r="E48" s="28"/>
      <c r="F48" s="3">
        <f t="shared" si="5"/>
        <v>0</v>
      </c>
      <c r="G48" s="29" t="str">
        <f t="shared" si="11"/>
        <v xml:space="preserve"> </v>
      </c>
      <c r="H48" s="3">
        <f t="shared" si="15"/>
        <v>0</v>
      </c>
      <c r="I48" s="30">
        <f t="shared" si="16"/>
        <v>0</v>
      </c>
      <c r="J48" s="27"/>
      <c r="K48" s="20" t="str">
        <f t="shared" si="17"/>
        <v xml:space="preserve"> </v>
      </c>
      <c r="L48" s="21" t="str">
        <f t="shared" si="18"/>
        <v xml:space="preserve"> </v>
      </c>
      <c r="M48" s="21" t="str">
        <f t="shared" si="19"/>
        <v xml:space="preserve"> </v>
      </c>
      <c r="N48" s="27"/>
      <c r="O48" s="4" t="str">
        <f t="shared" si="20"/>
        <v xml:space="preserve"> </v>
      </c>
      <c r="P48" s="5" t="str" cm="1">
        <f t="array" ref="P48"/>
        <v xml:space="preserve"> </v>
      </c>
      <c r="Q48" s="5" t="str">
        <f t="shared" si="9"/>
        <v xml:space="preserve"> </v>
      </c>
      <c r="R48" s="30" t="str" cm="1">
        <f t="array" ref="R48">IFERROR(IF(B48=0," ",(P48-LOOKUP(2,1/($X$4:$X$50="ActiveRev Req't"),$P$4:$P$50))/LOOKUP(2,1/($X$4:$X$50="ActiveRev Req't"),$P$4:$P$50))," ")</f>
        <v xml:space="preserve"> </v>
      </c>
      <c r="S48" s="30" t="str">
        <f t="shared" si="14"/>
        <v xml:space="preserve"> </v>
      </c>
      <c r="T48" s="5" t="str" cm="1">
        <f t="array" ref="T48"/>
        <v xml:space="preserve"> </v>
      </c>
      <c r="U48" s="5" t="str">
        <f t="shared" si="0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12"/>
        <v xml:space="preserve"> </v>
      </c>
      <c r="X48" t="str">
        <f t="shared" si="21"/>
        <v/>
      </c>
    </row>
    <row r="49" spans="1:24" x14ac:dyDescent="0.25">
      <c r="A49" s="26"/>
      <c r="B49" s="26"/>
      <c r="C49" s="26"/>
      <c r="D49" s="27"/>
      <c r="E49" s="28"/>
      <c r="F49" s="3">
        <f t="shared" si="5"/>
        <v>0</v>
      </c>
      <c r="G49" s="29" t="str">
        <f t="shared" si="11"/>
        <v xml:space="preserve"> </v>
      </c>
      <c r="H49" s="3">
        <f t="shared" si="15"/>
        <v>0</v>
      </c>
      <c r="I49" s="30">
        <f t="shared" si="16"/>
        <v>0</v>
      </c>
      <c r="J49" s="27"/>
      <c r="K49" s="20" t="str">
        <f t="shared" si="17"/>
        <v xml:space="preserve"> </v>
      </c>
      <c r="L49" s="21" t="str">
        <f t="shared" si="18"/>
        <v xml:space="preserve"> </v>
      </c>
      <c r="M49" s="21" t="str">
        <f t="shared" si="19"/>
        <v xml:space="preserve"> </v>
      </c>
      <c r="N49" s="27"/>
      <c r="O49" s="4" t="str">
        <f t="shared" si="20"/>
        <v xml:space="preserve"> </v>
      </c>
      <c r="P49" s="5" t="str" cm="1">
        <f t="array" ref="P49"/>
        <v xml:space="preserve"> </v>
      </c>
      <c r="Q49" s="5" t="str">
        <f t="shared" si="9"/>
        <v xml:space="preserve"> </v>
      </c>
      <c r="R49" s="30" t="str" cm="1">
        <f t="array" ref="R49">IFERROR(IF(B49=0," ",(P49-LOOKUP(2,1/($X$4:$X$50="ActiveRev Req't"),$P$4:$P$50))/LOOKUP(2,1/($X$4:$X$50="ActiveRev Req't"),$P$4:$P$50))," ")</f>
        <v xml:space="preserve"> </v>
      </c>
      <c r="S49" s="30" t="str">
        <f t="shared" si="14"/>
        <v xml:space="preserve"> </v>
      </c>
      <c r="T49" s="5" t="str" cm="1">
        <f t="array" ref="T49"/>
        <v xml:space="preserve"> </v>
      </c>
      <c r="U49" s="5" t="str">
        <f t="shared" si="0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12"/>
        <v xml:space="preserve"> </v>
      </c>
      <c r="X49" t="str">
        <f t="shared" si="21"/>
        <v/>
      </c>
    </row>
    <row r="50" spans="1:24" x14ac:dyDescent="0.25">
      <c r="A50" s="26"/>
      <c r="B50" s="26"/>
      <c r="C50" s="26"/>
      <c r="D50" s="27"/>
      <c r="E50" s="28"/>
      <c r="F50" s="3">
        <f t="shared" si="5"/>
        <v>0</v>
      </c>
      <c r="G50" s="29" t="str">
        <f t="shared" si="11"/>
        <v xml:space="preserve"> </v>
      </c>
      <c r="H50" s="3">
        <f t="shared" si="15"/>
        <v>0</v>
      </c>
      <c r="I50" s="30">
        <f t="shared" si="16"/>
        <v>0</v>
      </c>
      <c r="J50" s="27"/>
      <c r="K50" s="20" t="str">
        <f t="shared" si="17"/>
        <v xml:space="preserve"> </v>
      </c>
      <c r="L50" s="21" t="str">
        <f t="shared" si="18"/>
        <v xml:space="preserve"> </v>
      </c>
      <c r="M50" s="21" t="str">
        <f t="shared" si="19"/>
        <v xml:space="preserve"> </v>
      </c>
      <c r="N50" s="27"/>
      <c r="O50" s="4" t="str">
        <f t="shared" si="20"/>
        <v xml:space="preserve"> </v>
      </c>
      <c r="P50" s="5" t="str" cm="1">
        <f t="array" ref="P50"/>
        <v xml:space="preserve"> </v>
      </c>
      <c r="Q50" s="5" t="str">
        <f t="shared" si="9"/>
        <v xml:space="preserve"> </v>
      </c>
      <c r="R50" s="30" t="str" cm="1">
        <f t="array" ref="R50">IFERROR(IF(B50=0," ",(P50-LOOKUP(2,1/($X$4:$X$50="ActiveRev Req't"),$P$4:$P$50))/LOOKUP(2,1/($X$4:$X$50="ActiveRev Req't"),$P$4:$P$50))," ")</f>
        <v xml:space="preserve"> </v>
      </c>
      <c r="S50" s="30" t="str">
        <f t="shared" si="14"/>
        <v xml:space="preserve"> </v>
      </c>
      <c r="T50" s="5" t="str" cm="1">
        <f t="array" ref="T50"/>
        <v xml:space="preserve"> </v>
      </c>
      <c r="U50" s="5" t="str">
        <f t="shared" si="0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12"/>
        <v xml:space="preserve"> </v>
      </c>
      <c r="X50" t="str">
        <f t="shared" si="21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  <c r="X51" t="str">
        <f t="shared" si="21"/>
        <v>EndEnd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423-D8FA-4D4B-A2F1-95DE18DF0673}">
  <sheetPr>
    <tabColor theme="5" tint="0.39997558519241921"/>
    <pageSetUpPr fitToPage="1"/>
  </sheetPr>
  <dimension ref="A1:X51"/>
  <sheetViews>
    <sheetView zoomScale="85" zoomScaleNormal="85" workbookViewId="0">
      <selection activeCell="A32" sqref="A32:N38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28</v>
      </c>
      <c r="B4" s="14" t="s">
        <v>84</v>
      </c>
      <c r="C4" s="13" t="s">
        <v>85</v>
      </c>
      <c r="D4" s="15" t="s">
        <v>26</v>
      </c>
      <c r="E4" s="16">
        <v>731039</v>
      </c>
      <c r="F4" s="17"/>
      <c r="G4" s="17"/>
      <c r="H4" s="17"/>
      <c r="I4" s="18"/>
      <c r="J4" s="19">
        <v>44958</v>
      </c>
      <c r="K4" s="20" t="str">
        <f>IF(J4=0," ",IF(DAY(J4)&lt;=14,TEXT(J4,"mmmm"),TEXT(EOMONTH(J4,1),"mmmm")))</f>
        <v>February</v>
      </c>
      <c r="L4" s="21">
        <f>YEAR(J4)</f>
        <v>2023</v>
      </c>
      <c r="M4" s="21">
        <f>IF(J4=0," ",YEAR(J4))</f>
        <v>2023</v>
      </c>
      <c r="N4" s="15" t="s">
        <v>27</v>
      </c>
      <c r="O4" s="23">
        <f/>
        <v>123.11</v>
      </c>
      <c r="P4" s="5">
        <f/>
        <v>62.44</v>
      </c>
      <c r="Q4" s="5">
        <f>IF(P4=" "," ",P4*12)</f>
        <v>749.28</v>
      </c>
      <c r="R4" s="24" t="s">
        <v>27</v>
      </c>
      <c r="S4" s="24"/>
      <c r="T4" s="5">
        <f/>
        <v>62.44</v>
      </c>
      <c r="U4" s="5">
        <f>IF(T4=" "," ",T4*12)</f>
        <v>749.28</v>
      </c>
      <c r="V4" s="24" t="s">
        <v>27</v>
      </c>
      <c r="W4" s="25"/>
      <c r="X4" t="str">
        <f>CONCATENATE(A4,D4)</f>
        <v>ActiveRev Req't</v>
      </c>
    </row>
    <row r="5" spans="1:24" x14ac:dyDescent="0.25">
      <c r="A5" s="26" t="s">
        <v>46</v>
      </c>
      <c r="B5" s="27" t="s">
        <v>47</v>
      </c>
      <c r="C5" s="26" t="s">
        <v>48</v>
      </c>
      <c r="D5" s="27" t="s">
        <v>26</v>
      </c>
      <c r="E5" s="28">
        <v>859676</v>
      </c>
      <c r="F5" s="3" cm="1">
        <f t="array" ref="F5">IF(E5=0,0,(E5-LOOKUP(2,1/($X$4:$X$50="ActiveRev Req't"),$E$4:$E$50)))</f>
        <v>128637</v>
      </c>
      <c r="G5" s="29">
        <f>IF(E5=0," ",(F5/LOOKUP(2,1/($X$4:$X$50="ActiveRev Req't"),$E$4:$E$50)))</f>
        <v>0.17596462021862036</v>
      </c>
      <c r="H5" s="3">
        <f>IF(E5=0,0,E5-$E$4)</f>
        <v>128637</v>
      </c>
      <c r="I5" s="30">
        <f>IF(H5=" "," ",H5/$E$4)</f>
        <v>0.17596462021862036</v>
      </c>
      <c r="J5" s="31">
        <v>45292</v>
      </c>
      <c r="K5" s="20" t="str">
        <f t="shared" ref="K5:K50" si="0">IF(J5=0," ",IF(DAY(J5)&lt;=14,TEXT(J5,"mmmm"),TEXT(EOMONTH(J5,1),"mmmm")))</f>
        <v>January</v>
      </c>
      <c r="L5" s="21">
        <f t="shared" ref="L5:L50" si="1">IF(J5=0," ",YEAR(J5))</f>
        <v>2024</v>
      </c>
      <c r="M5" s="21">
        <f t="shared" ref="M5:M50" si="2">IF(J5=0," ",IF(AND(MONTH(J5)=12,K5="January"),YEAR(J5)+1,YEAR(J5)))</f>
        <v>2024</v>
      </c>
      <c r="N5" s="31"/>
      <c r="O5" s="4">
        <f>IF(B5=0," ",$O$4)</f>
        <v>123.11</v>
      </c>
      <c r="P5" s="5" cm="1">
        <f t="array" ref="P5"/>
        <v>66.760000000000005</v>
      </c>
      <c r="Q5" s="5">
        <f t="shared" ref="Q5:Q50" si="3">IF(P5=" "," ",P5*12)</f>
        <v>801.12000000000012</v>
      </c>
      <c r="R5" s="30" cm="1">
        <f t="array" ref="R5">IFERROR(IF(B5=0," ",(P5-LOOKUP(2,1/($X$4:$X$50="ActiveRev Req't"),$P$4:$P$50))/LOOKUP(2,1/($X$4:$X$50="ActiveRev Req't"),$P$4:$P$50))," ")</f>
        <v>6.918641896220383E-2</v>
      </c>
      <c r="S5" s="30">
        <f>IFERROR(IF(B5=0," ",(P5-$P$4)/$P$4)," ")</f>
        <v>6.918641896220383E-2</v>
      </c>
      <c r="T5" s="5" cm="1">
        <f t="array" ref="T5"/>
        <v>48.87</v>
      </c>
      <c r="U5" s="5">
        <f t="shared" ref="U5:U50" si="4">IF(T5=" "," ",T5*12)</f>
        <v>586.43999999999994</v>
      </c>
      <c r="V5" s="30" cm="1">
        <f t="array" ref="V5">IFERROR(IF(F5=0," ",(T5-LOOKUP(2,1/($X$4:$X$50="ActiveRev Req't"),$T$4:$T$50))/LOOKUP(2,1/($X$4:$X$50="ActiveRev Req't"),$T$4:$T$50))," ")</f>
        <v>-0.21732863549007048</v>
      </c>
      <c r="W5" s="30">
        <f>IFERROR(IF(B5=0," ",(T5-$T$4)/$T$4)," ")</f>
        <v>-0.21732863549007048</v>
      </c>
      <c r="X5" t="str">
        <f t="shared" ref="X5:X50" si="5">CONCATENATE(A5,D5)</f>
        <v>Pending - FiledRev Req't</v>
      </c>
    </row>
    <row r="6" spans="1:24" x14ac:dyDescent="0.25">
      <c r="A6" s="26" t="s">
        <v>39</v>
      </c>
      <c r="B6" s="27" t="s">
        <v>42</v>
      </c>
      <c r="C6" s="26" t="s">
        <v>49</v>
      </c>
      <c r="D6" s="27" t="s">
        <v>31</v>
      </c>
      <c r="E6" s="28"/>
      <c r="F6" s="3">
        <f t="shared" ref="F6:F50" si="6">IF(E6=0,0,(E6-LOOKUP(2,1/($X$4:$X$50="ActiveRev Req't"),$E$4:$E$50)))</f>
        <v>0</v>
      </c>
      <c r="G6" s="29" t="str">
        <f t="shared" ref="G6:G50" si="7">IF(E6=0," ",(F6/LOOKUP(2,1/($X$4:$X$50="ActiveRev Req't"),$E$4:$E$50)))</f>
        <v xml:space="preserve"> </v>
      </c>
      <c r="H6" s="3">
        <f t="shared" ref="H6:H50" si="8">IF(E6=0,0,E6-$E$4)</f>
        <v>0</v>
      </c>
      <c r="I6" s="30">
        <f t="shared" ref="I6:I50" si="9">IF(H6=" "," ",H6/$E$4)</f>
        <v>0</v>
      </c>
      <c r="J6" s="31"/>
      <c r="K6" s="20" t="str">
        <f t="shared" si="0"/>
        <v xml:space="preserve"> </v>
      </c>
      <c r="L6" s="21" t="str">
        <f t="shared" si="1"/>
        <v xml:space="preserve"> </v>
      </c>
      <c r="M6" s="21" t="str">
        <f t="shared" si="2"/>
        <v xml:space="preserve"> </v>
      </c>
      <c r="N6" s="31"/>
      <c r="O6" s="4">
        <f t="shared" ref="O6:O50" si="10">IF(B6=0," ",$O$4)</f>
        <v>123.11</v>
      </c>
      <c r="P6" s="5" t="str" cm="1">
        <f t="array" ref="P6"/>
        <v xml:space="preserve"> </v>
      </c>
      <c r="Q6" s="5" t="str">
        <f t="shared" si="3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 t="shared" ref="S6:S50" si="11">IFERROR(IF(B6=0," ",(P6-$P$4)/$P$4)," ")</f>
        <v xml:space="preserve"> </v>
      </c>
      <c r="T6" s="5" t="str" cm="1">
        <f t="array" ref="T6"/>
        <v xml:space="preserve"> </v>
      </c>
      <c r="U6" s="5" t="str">
        <f t="shared" si="4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ref="W6:W50" si="12">IFERROR(IF(B6=0," ",(T6-$T$4)/$T$4)," ")</f>
        <v xml:space="preserve"> </v>
      </c>
      <c r="X6" t="str">
        <f t="shared" si="5"/>
        <v>AnticipatedSurcharge</v>
      </c>
    </row>
    <row r="7" spans="1:24" x14ac:dyDescent="0.25">
      <c r="A7" s="26" t="s">
        <v>39</v>
      </c>
      <c r="B7" s="27" t="s">
        <v>42</v>
      </c>
      <c r="C7" s="26" t="s">
        <v>50</v>
      </c>
      <c r="D7" s="27" t="s">
        <v>31</v>
      </c>
      <c r="E7" s="28"/>
      <c r="F7" s="3">
        <f t="shared" si="6"/>
        <v>0</v>
      </c>
      <c r="G7" s="29" t="str">
        <f t="shared" si="7"/>
        <v xml:space="preserve"> </v>
      </c>
      <c r="H7" s="3">
        <f t="shared" si="8"/>
        <v>0</v>
      </c>
      <c r="I7" s="30">
        <f t="shared" si="9"/>
        <v>0</v>
      </c>
      <c r="J7" s="31"/>
      <c r="K7" s="20" t="str">
        <f t="shared" si="0"/>
        <v xml:space="preserve"> </v>
      </c>
      <c r="L7" s="21" t="str">
        <f t="shared" si="1"/>
        <v xml:space="preserve"> </v>
      </c>
      <c r="M7" s="21" t="str">
        <f t="shared" si="2"/>
        <v xml:space="preserve"> </v>
      </c>
      <c r="N7" s="27"/>
      <c r="O7" s="4">
        <f t="shared" si="10"/>
        <v>123.11</v>
      </c>
      <c r="P7" s="5" t="str" cm="1">
        <f t="array" ref="P7"/>
        <v xml:space="preserve"> </v>
      </c>
      <c r="Q7" s="5" t="str">
        <f t="shared" si="3"/>
        <v xml:space="preserve"> </v>
      </c>
      <c r="R7" s="30" t="str" cm="1">
        <f t="array" ref="R7">IFERROR(IF(B7=0," ",(P7-LOOKUP(2,1/($X$4:$X$50="ActiveRev Req't"),$P$4:$P$50))/LOOKUP(2,1/($X$4:$X$50="ActiveRev Req't"),$P$4:$P$50))," ")</f>
        <v xml:space="preserve"> </v>
      </c>
      <c r="S7" s="30" t="str">
        <f t="shared" si="11"/>
        <v xml:space="preserve"> </v>
      </c>
      <c r="T7" s="5" t="str" cm="1">
        <f t="array" ref="T7"/>
        <v xml:space="preserve"> </v>
      </c>
      <c r="U7" s="5" t="str">
        <f t="shared" si="4"/>
        <v xml:space="preserve"> 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 t="str">
        <f t="shared" si="12"/>
        <v xml:space="preserve"> </v>
      </c>
      <c r="X7" t="str">
        <f t="shared" si="5"/>
        <v>AnticipatedSurcharge</v>
      </c>
    </row>
    <row r="8" spans="1:24" x14ac:dyDescent="0.25">
      <c r="A8" s="26" t="s">
        <v>46</v>
      </c>
      <c r="B8" s="27" t="s">
        <v>47</v>
      </c>
      <c r="C8" s="26" t="s">
        <v>52</v>
      </c>
      <c r="D8" s="27" t="s">
        <v>26</v>
      </c>
      <c r="E8" s="28">
        <v>915009</v>
      </c>
      <c r="F8" s="3">
        <f t="shared" si="6"/>
        <v>183970</v>
      </c>
      <c r="G8" s="29">
        <f t="shared" si="7"/>
        <v>0.25165552043051054</v>
      </c>
      <c r="H8" s="3">
        <f t="shared" si="8"/>
        <v>183970</v>
      </c>
      <c r="I8" s="30">
        <f t="shared" si="9"/>
        <v>0.25165552043051054</v>
      </c>
      <c r="J8" s="31">
        <v>45658</v>
      </c>
      <c r="K8" s="20" t="str">
        <f t="shared" si="0"/>
        <v>January</v>
      </c>
      <c r="L8" s="21">
        <f t="shared" si="1"/>
        <v>2025</v>
      </c>
      <c r="M8" s="21">
        <f t="shared" si="2"/>
        <v>2025</v>
      </c>
      <c r="N8" s="27"/>
      <c r="O8" s="4">
        <f t="shared" si="10"/>
        <v>123.11</v>
      </c>
      <c r="P8" s="5" cm="1">
        <f t="array" ref="P8"/>
        <v>70.95</v>
      </c>
      <c r="Q8" s="5">
        <f t="shared" si="3"/>
        <v>851.40000000000009</v>
      </c>
      <c r="R8" s="30" cm="1">
        <f t="array" ref="R8">IFERROR(IF(B8=0," ",(P8-LOOKUP(2,1/($X$4:$X$50="ActiveRev Req't"),$P$4:$P$50))/LOOKUP(2,1/($X$4:$X$50="ActiveRev Req't"),$P$4:$P$50))," ")</f>
        <v>0.1362908392056375</v>
      </c>
      <c r="S8" s="30">
        <f t="shared" si="11"/>
        <v>0.1362908392056375</v>
      </c>
      <c r="T8" s="5" cm="1">
        <f t="array" ref="T8"/>
        <v>52.01</v>
      </c>
      <c r="U8" s="5">
        <f t="shared" si="4"/>
        <v>624.12</v>
      </c>
      <c r="V8" s="30" cm="1">
        <f t="array" ref="V8">IFERROR(IF(F8=0," ",(T8-LOOKUP(2,1/($X$4:$X$50="ActiveRev Req't"),$T$4:$T$50))/LOOKUP(2,1/($X$4:$X$50="ActiveRev Req't"),$T$4:$T$50))," ")</f>
        <v>-0.16704035874439463</v>
      </c>
      <c r="W8" s="30">
        <f t="shared" si="12"/>
        <v>-0.16704035874439463</v>
      </c>
      <c r="X8" t="str">
        <f t="shared" si="5"/>
        <v>Pending - FiledRev Req't</v>
      </c>
    </row>
    <row r="9" spans="1:24" x14ac:dyDescent="0.25">
      <c r="A9" s="26" t="s">
        <v>39</v>
      </c>
      <c r="B9" s="27" t="s">
        <v>42</v>
      </c>
      <c r="C9" s="26" t="s">
        <v>36</v>
      </c>
      <c r="D9" s="27" t="s">
        <v>31</v>
      </c>
      <c r="E9" s="28"/>
      <c r="F9" s="3">
        <f t="shared" si="6"/>
        <v>0</v>
      </c>
      <c r="G9" s="29" t="str">
        <f t="shared" si="7"/>
        <v xml:space="preserve"> </v>
      </c>
      <c r="H9" s="3">
        <f t="shared" si="8"/>
        <v>0</v>
      </c>
      <c r="I9" s="30">
        <f t="shared" si="9"/>
        <v>0</v>
      </c>
      <c r="J9" s="31"/>
      <c r="K9" s="20" t="str">
        <f t="shared" si="0"/>
        <v xml:space="preserve"> </v>
      </c>
      <c r="L9" s="21" t="str">
        <f t="shared" si="1"/>
        <v xml:space="preserve"> </v>
      </c>
      <c r="M9" s="21" t="str">
        <f t="shared" si="2"/>
        <v xml:space="preserve"> </v>
      </c>
      <c r="N9" s="27"/>
      <c r="O9" s="4">
        <f t="shared" si="10"/>
        <v>123.11</v>
      </c>
      <c r="P9" s="5" t="str" cm="1">
        <f t="array" ref="P9"/>
        <v xml:space="preserve"> </v>
      </c>
      <c r="Q9" s="5" t="str">
        <f t="shared" si="3"/>
        <v xml:space="preserve"> </v>
      </c>
      <c r="R9" s="30" t="str" cm="1">
        <f t="array" ref="R9">IFERROR(IF(B9=0," ",(P9-LOOKUP(2,1/($X$4:$X$50="ActiveRev Req't"),$P$4:$P$50))/LOOKUP(2,1/($X$4:$X$50="ActiveRev Req't"),$P$4:$P$50))," ")</f>
        <v xml:space="preserve"> </v>
      </c>
      <c r="S9" s="30" t="str">
        <f t="shared" si="11"/>
        <v xml:space="preserve"> </v>
      </c>
      <c r="T9" s="5" t="str" cm="1">
        <f t="array" ref="T9"/>
        <v xml:space="preserve"> </v>
      </c>
      <c r="U9" s="5" t="str">
        <f t="shared" si="4"/>
        <v xml:space="preserve"> 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 t="str">
        <f t="shared" si="12"/>
        <v xml:space="preserve"> </v>
      </c>
      <c r="X9" t="str">
        <f t="shared" si="5"/>
        <v>AnticipatedSurcharge</v>
      </c>
    </row>
    <row r="10" spans="1:24" x14ac:dyDescent="0.25">
      <c r="A10" s="26" t="s">
        <v>46</v>
      </c>
      <c r="B10" s="27" t="s">
        <v>47</v>
      </c>
      <c r="C10" s="26" t="s">
        <v>53</v>
      </c>
      <c r="D10" s="27" t="s">
        <v>26</v>
      </c>
      <c r="E10" s="28">
        <v>960914.61283713137</v>
      </c>
      <c r="F10" s="3">
        <f t="shared" si="6"/>
        <v>229875.61283713137</v>
      </c>
      <c r="G10" s="29">
        <f t="shared" si="7"/>
        <v>0.31445054619128576</v>
      </c>
      <c r="H10" s="3">
        <f t="shared" si="8"/>
        <v>229875.61283713137</v>
      </c>
      <c r="I10" s="30">
        <f t="shared" si="9"/>
        <v>0.31445054619128576</v>
      </c>
      <c r="J10" s="31">
        <v>46023</v>
      </c>
      <c r="K10" s="20" t="str">
        <f t="shared" si="0"/>
        <v>January</v>
      </c>
      <c r="L10" s="21">
        <f t="shared" si="1"/>
        <v>2026</v>
      </c>
      <c r="M10" s="21">
        <f>IF(J10=0," ",IF(AND(MONTH(J10)=12,K10="January"),YEAR(J10)+1,YEAR(J10)))</f>
        <v>2026</v>
      </c>
      <c r="N10" s="27"/>
      <c r="O10" s="4">
        <f t="shared" si="10"/>
        <v>123.11</v>
      </c>
      <c r="P10" s="5" cm="1">
        <f t="array" ref="P10"/>
        <v>74.430000000000007</v>
      </c>
      <c r="Q10" s="5">
        <f t="shared" si="3"/>
        <v>893.16000000000008</v>
      </c>
      <c r="R10" s="30" cm="1">
        <f t="array" ref="R10">IFERROR(IF(B10=0," ",(P10-LOOKUP(2,1/($X$4:$X$50="ActiveRev Req't"),$P$4:$P$50))/LOOKUP(2,1/($X$4:$X$50="ActiveRev Req't"),$P$4:$P$50))," ")</f>
        <v>0.192024343369635</v>
      </c>
      <c r="S10" s="30">
        <f t="shared" si="11"/>
        <v>0.192024343369635</v>
      </c>
      <c r="T10" s="5" cm="1">
        <f t="array" ref="T10"/>
        <v>54.62</v>
      </c>
      <c r="U10" s="5">
        <f t="shared" si="4"/>
        <v>655.43999999999994</v>
      </c>
      <c r="V10" s="30" cm="1">
        <f t="array" ref="V10">IFERROR(IF(F10=0," ",(T10-LOOKUP(2,1/($X$4:$X$50="ActiveRev Req't"),$T$4:$T$50))/LOOKUP(2,1/($X$4:$X$50="ActiveRev Req't"),$T$4:$T$50))," ")</f>
        <v>-0.12524023062139655</v>
      </c>
      <c r="W10" s="30">
        <f t="shared" si="12"/>
        <v>-0.12524023062139655</v>
      </c>
      <c r="X10" t="str">
        <f t="shared" si="5"/>
        <v>Pending - FiledRev Req't</v>
      </c>
    </row>
    <row r="11" spans="1:24" x14ac:dyDescent="0.25">
      <c r="A11" s="26" t="s">
        <v>39</v>
      </c>
      <c r="B11" s="27" t="s">
        <v>42</v>
      </c>
      <c r="C11" s="26" t="s">
        <v>36</v>
      </c>
      <c r="D11" s="27" t="s">
        <v>31</v>
      </c>
      <c r="E11" s="28"/>
      <c r="F11" s="3">
        <f t="shared" si="6"/>
        <v>0</v>
      </c>
      <c r="G11" s="29" t="str">
        <f t="shared" si="7"/>
        <v xml:space="preserve"> </v>
      </c>
      <c r="H11" s="3">
        <f t="shared" si="8"/>
        <v>0</v>
      </c>
      <c r="I11" s="30">
        <f t="shared" si="9"/>
        <v>0</v>
      </c>
      <c r="J11" s="31"/>
      <c r="K11" s="20" t="str">
        <f t="shared" si="0"/>
        <v xml:space="preserve"> </v>
      </c>
      <c r="L11" s="21" t="str">
        <f t="shared" si="1"/>
        <v xml:space="preserve"> </v>
      </c>
      <c r="M11" s="21" t="str">
        <f t="shared" ref="M11:M50" si="13">IF(J11=0," ",IF(AND(MONTH(J11)=12,K11="January"),YEAR(J11)+1,YEAR(J11)))</f>
        <v xml:space="preserve"> </v>
      </c>
      <c r="N11" s="27"/>
      <c r="O11" s="4">
        <f t="shared" si="10"/>
        <v>123.11</v>
      </c>
      <c r="P11" s="5" t="str" cm="1">
        <f t="array" ref="P11"/>
        <v xml:space="preserve"> </v>
      </c>
      <c r="Q11" s="5" t="str">
        <f t="shared" si="3"/>
        <v xml:space="preserve"> </v>
      </c>
      <c r="R11" s="30" t="str" cm="1">
        <f t="array" ref="R11">IFERROR(IF(B11=0," ",(P11-LOOKUP(2,1/($X$4:$X$50="ActiveRev Req't"),$P$4:$P$50))/LOOKUP(2,1/($X$4:$X$50="ActiveRev Req't"),$P$4:$P$50))," ")</f>
        <v xml:space="preserve"> </v>
      </c>
      <c r="S11" s="30" t="str">
        <f t="shared" si="11"/>
        <v xml:space="preserve"> </v>
      </c>
      <c r="T11" s="5" t="str" cm="1">
        <f t="array" ref="T11"/>
        <v xml:space="preserve"> </v>
      </c>
      <c r="U11" s="5" t="str">
        <f t="shared" si="4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12"/>
        <v xml:space="preserve"> </v>
      </c>
      <c r="X11" t="str">
        <f t="shared" si="5"/>
        <v>AnticipatedSurcharge</v>
      </c>
    </row>
    <row r="12" spans="1:24" x14ac:dyDescent="0.25">
      <c r="A12" s="26"/>
      <c r="B12" s="27"/>
      <c r="C12" s="26"/>
      <c r="D12" s="27"/>
      <c r="E12" s="28"/>
      <c r="F12" s="3">
        <f t="shared" si="6"/>
        <v>0</v>
      </c>
      <c r="G12" s="29" t="str">
        <f t="shared" si="7"/>
        <v xml:space="preserve"> </v>
      </c>
      <c r="H12" s="3">
        <f t="shared" si="8"/>
        <v>0</v>
      </c>
      <c r="I12" s="30">
        <f t="shared" si="9"/>
        <v>0</v>
      </c>
      <c r="J12" s="31"/>
      <c r="K12" s="20" t="str">
        <f t="shared" si="0"/>
        <v xml:space="preserve"> </v>
      </c>
      <c r="L12" s="21" t="str">
        <f t="shared" si="1"/>
        <v xml:space="preserve"> </v>
      </c>
      <c r="M12" s="21" t="str">
        <f t="shared" si="13"/>
        <v xml:space="preserve"> </v>
      </c>
      <c r="N12" s="27"/>
      <c r="O12" s="4" t="str">
        <f t="shared" si="10"/>
        <v xml:space="preserve"> </v>
      </c>
      <c r="P12" s="5" t="str" cm="1">
        <f t="array" ref="P12"/>
        <v xml:space="preserve"> </v>
      </c>
      <c r="Q12" s="5" t="str">
        <f t="shared" si="3"/>
        <v xml:space="preserve"> </v>
      </c>
      <c r="R12" s="30" t="str" cm="1">
        <f t="array" ref="R12">IFERROR(IF(B12=0," ",(P12-LOOKUP(2,1/($X$4:$X$50="ActiveRev Req't"),$P$4:$P$50))/LOOKUP(2,1/($X$4:$X$50="ActiveRev Req't"),$P$4:$P$50))," ")</f>
        <v xml:space="preserve"> </v>
      </c>
      <c r="S12" s="30" t="str">
        <f t="shared" si="11"/>
        <v xml:space="preserve"> </v>
      </c>
      <c r="T12" s="5" t="str" cm="1">
        <f t="array" ref="T12"/>
        <v xml:space="preserve"> </v>
      </c>
      <c r="U12" s="5" t="str">
        <f t="shared" si="4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12"/>
        <v xml:space="preserve"> </v>
      </c>
      <c r="X12" t="str">
        <f t="shared" si="5"/>
        <v/>
      </c>
    </row>
    <row r="13" spans="1:24" x14ac:dyDescent="0.25">
      <c r="A13" s="26"/>
      <c r="B13" s="27"/>
      <c r="C13" s="26"/>
      <c r="D13" s="27"/>
      <c r="E13" s="28"/>
      <c r="F13" s="3">
        <f t="shared" si="6"/>
        <v>0</v>
      </c>
      <c r="G13" s="29" t="str">
        <f t="shared" si="7"/>
        <v xml:space="preserve"> </v>
      </c>
      <c r="H13" s="3">
        <f t="shared" si="8"/>
        <v>0</v>
      </c>
      <c r="I13" s="30">
        <f t="shared" si="9"/>
        <v>0</v>
      </c>
      <c r="J13" s="31"/>
      <c r="K13" s="20" t="str">
        <f t="shared" si="0"/>
        <v xml:space="preserve"> </v>
      </c>
      <c r="L13" s="21" t="str">
        <f t="shared" si="1"/>
        <v xml:space="preserve"> </v>
      </c>
      <c r="M13" s="21" t="str">
        <f t="shared" si="13"/>
        <v xml:space="preserve"> </v>
      </c>
      <c r="N13" s="27"/>
      <c r="O13" s="4" t="str">
        <f t="shared" si="10"/>
        <v xml:space="preserve"> </v>
      </c>
      <c r="P13" s="5" t="str" cm="1">
        <f t="array" ref="P13"/>
        <v xml:space="preserve"> </v>
      </c>
      <c r="Q13" s="5" t="str">
        <f t="shared" si="3"/>
        <v xml:space="preserve"> </v>
      </c>
      <c r="R13" s="30" t="str" cm="1">
        <f t="array" ref="R13">IFERROR(IF(B13=0," ",(P13-LOOKUP(2,1/($X$4:$X$50="ActiveRev Req't"),$P$4:$P$50))/LOOKUP(2,1/($X$4:$X$50="ActiveRev Req't"),$P$4:$P$50))," ")</f>
        <v xml:space="preserve"> </v>
      </c>
      <c r="S13" s="30" t="str">
        <f t="shared" si="11"/>
        <v xml:space="preserve"> </v>
      </c>
      <c r="T13" s="5" t="str" cm="1">
        <f t="array" ref="T13"/>
        <v xml:space="preserve"> </v>
      </c>
      <c r="U13" s="5" t="str">
        <f t="shared" si="4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12"/>
        <v xml:space="preserve"> </v>
      </c>
      <c r="X13" t="str">
        <f t="shared" si="5"/>
        <v/>
      </c>
    </row>
    <row r="14" spans="1:24" x14ac:dyDescent="0.25">
      <c r="A14" s="26"/>
      <c r="B14" s="27"/>
      <c r="C14" s="26"/>
      <c r="D14" s="27"/>
      <c r="E14" s="28"/>
      <c r="F14" s="3">
        <f t="shared" si="6"/>
        <v>0</v>
      </c>
      <c r="G14" s="29" t="str">
        <f t="shared" si="7"/>
        <v xml:space="preserve"> </v>
      </c>
      <c r="H14" s="3">
        <f t="shared" si="8"/>
        <v>0</v>
      </c>
      <c r="I14" s="30">
        <f t="shared" si="9"/>
        <v>0</v>
      </c>
      <c r="J14" s="31"/>
      <c r="K14" s="20" t="str">
        <f t="shared" si="0"/>
        <v xml:space="preserve"> </v>
      </c>
      <c r="L14" s="21" t="str">
        <f t="shared" si="1"/>
        <v xml:space="preserve"> </v>
      </c>
      <c r="M14" s="21" t="str">
        <f t="shared" si="13"/>
        <v xml:space="preserve"> </v>
      </c>
      <c r="N14" s="27"/>
      <c r="O14" s="4" t="str">
        <f t="shared" si="10"/>
        <v xml:space="preserve"> </v>
      </c>
      <c r="P14" s="5" t="str" cm="1">
        <f t="array" ref="P14"/>
        <v xml:space="preserve"> </v>
      </c>
      <c r="Q14" s="5" t="str">
        <f t="shared" si="3"/>
        <v xml:space="preserve"> </v>
      </c>
      <c r="R14" s="30" t="str" cm="1">
        <f t="array" ref="R14">IFERROR(IF(B14=0," ",(P14-LOOKUP(2,1/($X$4:$X$50="ActiveRev Req't"),$P$4:$P$50))/LOOKUP(2,1/($X$4:$X$50="ActiveRev Req't"),$P$4:$P$50))," ")</f>
        <v xml:space="preserve"> </v>
      </c>
      <c r="S14" s="30" t="str">
        <f t="shared" si="11"/>
        <v xml:space="preserve"> </v>
      </c>
      <c r="T14" s="5" t="str" cm="1">
        <f t="array" ref="T14"/>
        <v xml:space="preserve"> </v>
      </c>
      <c r="U14" s="5" t="str">
        <f t="shared" si="4"/>
        <v xml:space="preserve"> </v>
      </c>
      <c r="V14" s="30" t="str" cm="1">
        <f t="array" ref="V14">IFERROR(IF(F14=0," ",(T14-LOOKUP(2,1/($X$4:$X$50="ActiveRev Req't"),$T$4:$T$50))/LOOKUP(2,1/($X$4:$X$50="ActiveRev Req't"),$T$4:$T$50))," ")</f>
        <v xml:space="preserve"> </v>
      </c>
      <c r="W14" s="30" t="str">
        <f t="shared" si="12"/>
        <v xml:space="preserve"> </v>
      </c>
      <c r="X14" t="str">
        <f t="shared" si="5"/>
        <v/>
      </c>
    </row>
    <row r="15" spans="1:24" x14ac:dyDescent="0.25">
      <c r="A15" s="26"/>
      <c r="B15" s="27"/>
      <c r="C15" s="26"/>
      <c r="D15" s="27"/>
      <c r="E15" s="28"/>
      <c r="F15" s="3">
        <f t="shared" si="6"/>
        <v>0</v>
      </c>
      <c r="G15" s="29" t="str">
        <f t="shared" si="7"/>
        <v xml:space="preserve"> </v>
      </c>
      <c r="H15" s="3">
        <f t="shared" si="8"/>
        <v>0</v>
      </c>
      <c r="I15" s="30">
        <f t="shared" si="9"/>
        <v>0</v>
      </c>
      <c r="J15" s="31"/>
      <c r="K15" s="20" t="str">
        <f t="shared" si="0"/>
        <v xml:space="preserve"> </v>
      </c>
      <c r="L15" s="21" t="str">
        <f t="shared" si="1"/>
        <v xml:space="preserve"> </v>
      </c>
      <c r="M15" s="21" t="str">
        <f t="shared" si="13"/>
        <v xml:space="preserve"> </v>
      </c>
      <c r="N15" s="27"/>
      <c r="O15" s="4" t="str">
        <f t="shared" si="10"/>
        <v xml:space="preserve"> </v>
      </c>
      <c r="P15" s="5" t="str" cm="1">
        <f t="array" ref="P15"/>
        <v xml:space="preserve"> </v>
      </c>
      <c r="Q15" s="5" t="str">
        <f t="shared" si="3"/>
        <v xml:space="preserve"> </v>
      </c>
      <c r="R15" s="30" t="str" cm="1">
        <f t="array" ref="R15">IFERROR(IF(B15=0," ",(P15-LOOKUP(2,1/($X$4:$X$50="ActiveRev Req't"),$P$4:$P$50))/LOOKUP(2,1/($X$4:$X$50="ActiveRev Req't"),$P$4:$P$50))," ")</f>
        <v xml:space="preserve"> </v>
      </c>
      <c r="S15" s="30" t="str">
        <f t="shared" si="11"/>
        <v xml:space="preserve"> </v>
      </c>
      <c r="T15" s="5" t="str" cm="1">
        <f t="array" ref="T15"/>
        <v xml:space="preserve"> </v>
      </c>
      <c r="U15" s="5" t="str">
        <f t="shared" si="4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12"/>
        <v xml:space="preserve"> </v>
      </c>
      <c r="X15" t="str">
        <f t="shared" si="5"/>
        <v/>
      </c>
    </row>
    <row r="16" spans="1:24" x14ac:dyDescent="0.25">
      <c r="A16" s="26"/>
      <c r="B16" s="27"/>
      <c r="C16" s="26"/>
      <c r="D16" s="27"/>
      <c r="E16" s="28"/>
      <c r="F16" s="3">
        <f t="shared" si="6"/>
        <v>0</v>
      </c>
      <c r="G16" s="29" t="str">
        <f t="shared" si="7"/>
        <v xml:space="preserve"> </v>
      </c>
      <c r="H16" s="3">
        <f t="shared" si="8"/>
        <v>0</v>
      </c>
      <c r="I16" s="30">
        <f t="shared" si="9"/>
        <v>0</v>
      </c>
      <c r="J16" s="31"/>
      <c r="K16" s="20" t="str">
        <f t="shared" si="0"/>
        <v xml:space="preserve"> </v>
      </c>
      <c r="L16" s="21" t="str">
        <f t="shared" si="1"/>
        <v xml:space="preserve"> </v>
      </c>
      <c r="M16" s="21" t="str">
        <f t="shared" si="13"/>
        <v xml:space="preserve"> </v>
      </c>
      <c r="N16" s="27"/>
      <c r="O16" s="4" t="str">
        <f t="shared" si="10"/>
        <v xml:space="preserve"> </v>
      </c>
      <c r="P16" s="5" t="str" cm="1">
        <f t="array" ref="P16"/>
        <v xml:space="preserve"> </v>
      </c>
      <c r="Q16" s="5" t="str">
        <f t="shared" si="3"/>
        <v xml:space="preserve"> </v>
      </c>
      <c r="R16" s="30" t="str" cm="1">
        <f t="array" ref="R16">IFERROR(IF(B16=0," ",(P16-LOOKUP(2,1/($X$4:$X$50="ActiveRev Req't"),$P$4:$P$50))/LOOKUP(2,1/($X$4:$X$50="ActiveRev Req't"),$P$4:$P$50))," ")</f>
        <v xml:space="preserve"> </v>
      </c>
      <c r="S16" s="30" t="str">
        <f t="shared" si="11"/>
        <v xml:space="preserve"> </v>
      </c>
      <c r="T16" s="5" t="str" cm="1">
        <f t="array" ref="T16"/>
        <v xml:space="preserve"> </v>
      </c>
      <c r="U16" s="5" t="str">
        <f t="shared" si="4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12"/>
        <v xml:space="preserve"> </v>
      </c>
      <c r="X16" t="str">
        <f t="shared" si="5"/>
        <v/>
      </c>
    </row>
    <row r="17" spans="1:24" x14ac:dyDescent="0.25">
      <c r="A17" s="26"/>
      <c r="B17" s="27"/>
      <c r="C17" s="26"/>
      <c r="D17" s="27"/>
      <c r="E17" s="28"/>
      <c r="F17" s="3">
        <f t="shared" si="6"/>
        <v>0</v>
      </c>
      <c r="G17" s="29" t="str">
        <f t="shared" si="7"/>
        <v xml:space="preserve"> </v>
      </c>
      <c r="H17" s="3">
        <f t="shared" si="8"/>
        <v>0</v>
      </c>
      <c r="I17" s="30">
        <f t="shared" si="9"/>
        <v>0</v>
      </c>
      <c r="J17" s="31"/>
      <c r="K17" s="20" t="str">
        <f t="shared" si="0"/>
        <v xml:space="preserve"> </v>
      </c>
      <c r="L17" s="21" t="str">
        <f t="shared" si="1"/>
        <v xml:space="preserve"> </v>
      </c>
      <c r="M17" s="21" t="str">
        <f t="shared" si="13"/>
        <v xml:space="preserve"> </v>
      </c>
      <c r="N17" s="27"/>
      <c r="O17" s="4" t="str">
        <f t="shared" si="10"/>
        <v xml:space="preserve"> </v>
      </c>
      <c r="P17" s="5" t="str" cm="1">
        <f t="array" ref="P17"/>
        <v xml:space="preserve"> </v>
      </c>
      <c r="Q17" s="5" t="str">
        <f t="shared" si="3"/>
        <v xml:space="preserve"> </v>
      </c>
      <c r="R17" s="30" t="str" cm="1">
        <f t="array" ref="R17">IFERROR(IF(B17=0," ",(P17-LOOKUP(2,1/($X$4:$X$50="ActiveRev Req't"),$P$4:$P$50))/LOOKUP(2,1/($X$4:$X$50="ActiveRev Req't"),$P$4:$P$50))," ")</f>
        <v xml:space="preserve"> </v>
      </c>
      <c r="S17" s="30" t="str">
        <f t="shared" si="11"/>
        <v xml:space="preserve"> </v>
      </c>
      <c r="T17" s="5" t="str" cm="1">
        <f t="array" ref="T17"/>
        <v xml:space="preserve"> </v>
      </c>
      <c r="U17" s="5" t="str">
        <f t="shared" si="4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12"/>
        <v xml:space="preserve"> </v>
      </c>
      <c r="X17" t="str">
        <f t="shared" si="5"/>
        <v/>
      </c>
    </row>
    <row r="18" spans="1:24" x14ac:dyDescent="0.25">
      <c r="A18" s="26"/>
      <c r="B18" s="27"/>
      <c r="C18" s="26"/>
      <c r="D18" s="27"/>
      <c r="E18" s="28"/>
      <c r="F18" s="3">
        <f t="shared" si="6"/>
        <v>0</v>
      </c>
      <c r="G18" s="29" t="str">
        <f t="shared" si="7"/>
        <v xml:space="preserve"> </v>
      </c>
      <c r="H18" s="3">
        <f t="shared" si="8"/>
        <v>0</v>
      </c>
      <c r="I18" s="30">
        <f t="shared" si="9"/>
        <v>0</v>
      </c>
      <c r="J18" s="31"/>
      <c r="K18" s="20" t="str">
        <f t="shared" si="0"/>
        <v xml:space="preserve"> </v>
      </c>
      <c r="L18" s="21" t="str">
        <f t="shared" si="1"/>
        <v xml:space="preserve"> </v>
      </c>
      <c r="M18" s="21" t="str">
        <f t="shared" si="13"/>
        <v xml:space="preserve"> </v>
      </c>
      <c r="N18" s="27"/>
      <c r="O18" s="4" t="str">
        <f t="shared" si="10"/>
        <v xml:space="preserve"> </v>
      </c>
      <c r="P18" s="5" t="str" cm="1">
        <f t="array" ref="P18"/>
        <v xml:space="preserve"> </v>
      </c>
      <c r="Q18" s="5" t="str">
        <f t="shared" si="3"/>
        <v xml:space="preserve"> </v>
      </c>
      <c r="R18" s="30" t="str" cm="1">
        <f t="array" ref="R18">IFERROR(IF(B18=0," ",(P18-LOOKUP(2,1/($X$4:$X$50="ActiveRev Req't"),$P$4:$P$50))/LOOKUP(2,1/($X$4:$X$50="ActiveRev Req't"),$P$4:$P$50))," ")</f>
        <v xml:space="preserve"> </v>
      </c>
      <c r="S18" s="30" t="str">
        <f t="shared" si="11"/>
        <v xml:space="preserve"> </v>
      </c>
      <c r="T18" s="5" t="str" cm="1">
        <f t="array" ref="T18"/>
        <v xml:space="preserve"> </v>
      </c>
      <c r="U18" s="5" t="str">
        <f t="shared" si="4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12"/>
        <v xml:space="preserve"> </v>
      </c>
      <c r="X18" t="str">
        <f t="shared" si="5"/>
        <v/>
      </c>
    </row>
    <row r="19" spans="1:24" x14ac:dyDescent="0.25">
      <c r="A19" s="26"/>
      <c r="B19" s="27"/>
      <c r="C19" s="26"/>
      <c r="D19" s="27"/>
      <c r="E19" s="28"/>
      <c r="F19" s="3">
        <f t="shared" si="6"/>
        <v>0</v>
      </c>
      <c r="G19" s="29" t="str">
        <f t="shared" si="7"/>
        <v xml:space="preserve"> </v>
      </c>
      <c r="H19" s="3">
        <f t="shared" si="8"/>
        <v>0</v>
      </c>
      <c r="I19" s="30">
        <f t="shared" si="9"/>
        <v>0</v>
      </c>
      <c r="J19" s="31"/>
      <c r="K19" s="20" t="str">
        <f t="shared" si="0"/>
        <v xml:space="preserve"> </v>
      </c>
      <c r="L19" s="21" t="str">
        <f t="shared" si="1"/>
        <v xml:space="preserve"> </v>
      </c>
      <c r="M19" s="21" t="str">
        <f t="shared" si="13"/>
        <v xml:space="preserve"> </v>
      </c>
      <c r="N19" s="27"/>
      <c r="O19" s="4" t="str">
        <f t="shared" si="10"/>
        <v xml:space="preserve"> </v>
      </c>
      <c r="P19" s="5" t="str" cm="1">
        <f t="array" ref="P19"/>
        <v xml:space="preserve"> </v>
      </c>
      <c r="Q19" s="5" t="str">
        <f t="shared" si="3"/>
        <v xml:space="preserve"> </v>
      </c>
      <c r="R19" s="30" t="str" cm="1">
        <f t="array" ref="R19">IFERROR(IF(B19=0," ",(P19-LOOKUP(2,1/($X$4:$X$50="ActiveRev Req't"),$P$4:$P$50))/LOOKUP(2,1/($X$4:$X$50="ActiveRev Req't"),$P$4:$P$50))," ")</f>
        <v xml:space="preserve"> </v>
      </c>
      <c r="S19" s="30" t="str">
        <f t="shared" si="11"/>
        <v xml:space="preserve"> </v>
      </c>
      <c r="T19" s="5" t="str" cm="1">
        <f t="array" ref="T19"/>
        <v xml:space="preserve"> </v>
      </c>
      <c r="U19" s="5" t="str">
        <f t="shared" si="4"/>
        <v xml:space="preserve"> </v>
      </c>
      <c r="V19" s="30" t="str" cm="1">
        <f t="array" ref="V19">IFERROR(IF(F19=0," ",(T19-LOOKUP(2,1/($X$4:$X$50="ActiveRev Req't"),$T$4:$T$50))/LOOKUP(2,1/($X$4:$X$50="ActiveRev Req't"),$T$4:$T$50))," ")</f>
        <v xml:space="preserve"> </v>
      </c>
      <c r="W19" s="30" t="str">
        <f t="shared" si="12"/>
        <v xml:space="preserve"> </v>
      </c>
      <c r="X19" t="str">
        <f t="shared" si="5"/>
        <v/>
      </c>
    </row>
    <row r="20" spans="1:24" x14ac:dyDescent="0.25">
      <c r="A20" s="26"/>
      <c r="B20" s="27"/>
      <c r="C20" s="26"/>
      <c r="D20" s="27"/>
      <c r="E20" s="28"/>
      <c r="F20" s="3">
        <f t="shared" si="6"/>
        <v>0</v>
      </c>
      <c r="G20" s="29" t="str">
        <f t="shared" si="7"/>
        <v xml:space="preserve"> </v>
      </c>
      <c r="H20" s="3">
        <f t="shared" si="8"/>
        <v>0</v>
      </c>
      <c r="I20" s="30">
        <f t="shared" si="9"/>
        <v>0</v>
      </c>
      <c r="J20" s="31"/>
      <c r="K20" s="20" t="str">
        <f t="shared" si="0"/>
        <v xml:space="preserve"> </v>
      </c>
      <c r="L20" s="21" t="str">
        <f t="shared" si="1"/>
        <v xml:space="preserve"> </v>
      </c>
      <c r="M20" s="21" t="str">
        <f t="shared" si="13"/>
        <v xml:space="preserve"> </v>
      </c>
      <c r="N20" s="27"/>
      <c r="O20" s="4" t="str">
        <f t="shared" si="10"/>
        <v xml:space="preserve"> </v>
      </c>
      <c r="P20" s="5" t="str" cm="1">
        <f t="array" ref="P20"/>
        <v xml:space="preserve"> </v>
      </c>
      <c r="Q20" s="5" t="str">
        <f t="shared" si="3"/>
        <v xml:space="preserve"> </v>
      </c>
      <c r="R20" s="30" t="str" cm="1">
        <f t="array" ref="R20">IFERROR(IF(B20=0," ",(P20-LOOKUP(2,1/($X$4:$X$50="ActiveRev Req't"),$P$4:$P$50))/LOOKUP(2,1/($X$4:$X$50="ActiveRev Req't"),$P$4:$P$50))," ")</f>
        <v xml:space="preserve"> </v>
      </c>
      <c r="S20" s="30" t="str">
        <f t="shared" si="11"/>
        <v xml:space="preserve"> </v>
      </c>
      <c r="T20" s="5" t="str" cm="1">
        <f t="array" ref="T20"/>
        <v xml:space="preserve"> </v>
      </c>
      <c r="U20" s="5" t="str">
        <f t="shared" si="4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12"/>
        <v xml:space="preserve"> </v>
      </c>
      <c r="X20" t="str">
        <f t="shared" si="5"/>
        <v/>
      </c>
    </row>
    <row r="21" spans="1:24" x14ac:dyDescent="0.25">
      <c r="A21" s="26"/>
      <c r="B21" s="27"/>
      <c r="C21" s="26"/>
      <c r="D21" s="27"/>
      <c r="E21" s="28"/>
      <c r="F21" s="3">
        <f t="shared" si="6"/>
        <v>0</v>
      </c>
      <c r="G21" s="29" t="str">
        <f t="shared" si="7"/>
        <v xml:space="preserve"> </v>
      </c>
      <c r="H21" s="3">
        <f t="shared" si="8"/>
        <v>0</v>
      </c>
      <c r="I21" s="30">
        <f t="shared" si="9"/>
        <v>0</v>
      </c>
      <c r="J21" s="31"/>
      <c r="K21" s="20" t="str">
        <f t="shared" si="0"/>
        <v xml:space="preserve"> </v>
      </c>
      <c r="L21" s="21" t="str">
        <f t="shared" si="1"/>
        <v xml:space="preserve"> </v>
      </c>
      <c r="M21" s="21" t="str">
        <f t="shared" si="13"/>
        <v xml:space="preserve"> </v>
      </c>
      <c r="N21" s="27"/>
      <c r="O21" s="4" t="str">
        <f t="shared" si="10"/>
        <v xml:space="preserve"> </v>
      </c>
      <c r="P21" s="5" t="str" cm="1">
        <f t="array" ref="P21"/>
        <v xml:space="preserve"> </v>
      </c>
      <c r="Q21" s="5" t="str">
        <f t="shared" si="3"/>
        <v xml:space="preserve"> </v>
      </c>
      <c r="R21" s="30" t="str" cm="1">
        <f t="array" ref="R21">IFERROR(IF(B21=0," ",(P21-LOOKUP(2,1/($X$4:$X$50="ActiveRev Req't"),$P$4:$P$50))/LOOKUP(2,1/($X$4:$X$50="ActiveRev Req't"),$P$4:$P$50))," ")</f>
        <v xml:space="preserve"> </v>
      </c>
      <c r="S21" s="30" t="str">
        <f t="shared" si="11"/>
        <v xml:space="preserve"> </v>
      </c>
      <c r="T21" s="5" t="str" cm="1">
        <f t="array" ref="T21"/>
        <v xml:space="preserve"> </v>
      </c>
      <c r="U21" s="5" t="str">
        <f t="shared" si="4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12"/>
        <v xml:space="preserve"> </v>
      </c>
      <c r="X21" t="str">
        <f t="shared" si="5"/>
        <v/>
      </c>
    </row>
    <row r="22" spans="1:24" x14ac:dyDescent="0.25">
      <c r="A22" s="26"/>
      <c r="B22" s="27"/>
      <c r="C22" s="26"/>
      <c r="D22" s="27"/>
      <c r="E22" s="28"/>
      <c r="F22" s="3">
        <f t="shared" si="6"/>
        <v>0</v>
      </c>
      <c r="G22" s="29" t="str">
        <f t="shared" si="7"/>
        <v xml:space="preserve"> </v>
      </c>
      <c r="H22" s="3">
        <f t="shared" si="8"/>
        <v>0</v>
      </c>
      <c r="I22" s="30">
        <f t="shared" si="9"/>
        <v>0</v>
      </c>
      <c r="J22" s="31"/>
      <c r="K22" s="20" t="str">
        <f t="shared" si="0"/>
        <v xml:space="preserve"> </v>
      </c>
      <c r="L22" s="21" t="str">
        <f t="shared" si="1"/>
        <v xml:space="preserve"> </v>
      </c>
      <c r="M22" s="21" t="str">
        <f t="shared" si="13"/>
        <v xml:space="preserve"> </v>
      </c>
      <c r="N22" s="27"/>
      <c r="O22" s="4" t="str">
        <f t="shared" si="10"/>
        <v xml:space="preserve"> </v>
      </c>
      <c r="P22" s="5" t="str" cm="1">
        <f t="array" ref="P22"/>
        <v xml:space="preserve"> </v>
      </c>
      <c r="Q22" s="5" t="str">
        <f t="shared" si="3"/>
        <v xml:space="preserve"> </v>
      </c>
      <c r="R22" s="30" t="str" cm="1">
        <f t="array" ref="R22">IFERROR(IF(B22=0," ",(P22-LOOKUP(2,1/($X$4:$X$50="ActiveRev Req't"),$P$4:$P$50))/LOOKUP(2,1/($X$4:$X$50="ActiveRev Req't"),$P$4:$P$50))," ")</f>
        <v xml:space="preserve"> </v>
      </c>
      <c r="S22" s="30" t="str">
        <f t="shared" si="11"/>
        <v xml:space="preserve"> </v>
      </c>
      <c r="T22" s="5" t="str" cm="1">
        <f t="array" ref="T22"/>
        <v xml:space="preserve"> </v>
      </c>
      <c r="U22" s="5" t="str">
        <f t="shared" si="4"/>
        <v xml:space="preserve"> </v>
      </c>
      <c r="V22" s="30" t="str" cm="1">
        <f t="array" ref="V22">IFERROR(IF(F22=0," ",(T22-LOOKUP(2,1/($X$4:$X$50="ActiveRev Req't"),$T$4:$T$50))/LOOKUP(2,1/($X$4:$X$50="ActiveRev Req't"),$T$4:$T$50))," ")</f>
        <v xml:space="preserve"> </v>
      </c>
      <c r="W22" s="30" t="str">
        <f t="shared" si="12"/>
        <v xml:space="preserve"> </v>
      </c>
      <c r="X22" t="str">
        <f t="shared" si="5"/>
        <v/>
      </c>
    </row>
    <row r="23" spans="1:24" x14ac:dyDescent="0.25">
      <c r="A23" s="26"/>
      <c r="B23" s="27"/>
      <c r="C23" s="26"/>
      <c r="D23" s="27"/>
      <c r="E23" s="28"/>
      <c r="F23" s="3">
        <f t="shared" si="6"/>
        <v>0</v>
      </c>
      <c r="G23" s="29" t="str">
        <f t="shared" si="7"/>
        <v xml:space="preserve"> </v>
      </c>
      <c r="H23" s="3">
        <f t="shared" si="8"/>
        <v>0</v>
      </c>
      <c r="I23" s="30">
        <f t="shared" si="9"/>
        <v>0</v>
      </c>
      <c r="J23" s="31"/>
      <c r="K23" s="20" t="str">
        <f t="shared" si="0"/>
        <v xml:space="preserve"> </v>
      </c>
      <c r="L23" s="21" t="str">
        <f t="shared" si="1"/>
        <v xml:space="preserve"> </v>
      </c>
      <c r="M23" s="21" t="str">
        <f t="shared" si="13"/>
        <v xml:space="preserve"> </v>
      </c>
      <c r="N23" s="27"/>
      <c r="O23" s="4" t="str">
        <f t="shared" si="10"/>
        <v xml:space="preserve"> </v>
      </c>
      <c r="P23" s="5" t="str" cm="1">
        <f t="array" ref="P23"/>
        <v xml:space="preserve"> </v>
      </c>
      <c r="Q23" s="5" t="str">
        <f t="shared" si="3"/>
        <v xml:space="preserve"> </v>
      </c>
      <c r="R23" s="30" t="str" cm="1">
        <f t="array" ref="R23">IFERROR(IF(B23=0," ",(P23-LOOKUP(2,1/($X$4:$X$50="ActiveRev Req't"),$P$4:$P$50))/LOOKUP(2,1/($X$4:$X$50="ActiveRev Req't"),$P$4:$P$50))," ")</f>
        <v xml:space="preserve"> </v>
      </c>
      <c r="S23" s="30" t="str">
        <f t="shared" si="11"/>
        <v xml:space="preserve"> </v>
      </c>
      <c r="T23" s="5" t="str" cm="1">
        <f t="array" ref="T23"/>
        <v xml:space="preserve"> </v>
      </c>
      <c r="U23" s="5" t="str">
        <f t="shared" si="4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12"/>
        <v xml:space="preserve"> </v>
      </c>
      <c r="X23" t="str">
        <f t="shared" si="5"/>
        <v/>
      </c>
    </row>
    <row r="24" spans="1:24" x14ac:dyDescent="0.25">
      <c r="A24" s="26"/>
      <c r="B24" s="27"/>
      <c r="C24" s="26"/>
      <c r="D24" s="27"/>
      <c r="E24" s="28"/>
      <c r="F24" s="3">
        <f t="shared" si="6"/>
        <v>0</v>
      </c>
      <c r="G24" s="29" t="str">
        <f t="shared" si="7"/>
        <v xml:space="preserve"> </v>
      </c>
      <c r="H24" s="3">
        <f t="shared" si="8"/>
        <v>0</v>
      </c>
      <c r="I24" s="30">
        <f t="shared" si="9"/>
        <v>0</v>
      </c>
      <c r="J24" s="31"/>
      <c r="K24" s="20" t="str">
        <f t="shared" si="0"/>
        <v xml:space="preserve"> </v>
      </c>
      <c r="L24" s="21" t="str">
        <f t="shared" si="1"/>
        <v xml:space="preserve"> </v>
      </c>
      <c r="M24" s="21" t="str">
        <f t="shared" si="13"/>
        <v xml:space="preserve"> </v>
      </c>
      <c r="N24" s="27"/>
      <c r="O24" s="4" t="str">
        <f t="shared" si="10"/>
        <v xml:space="preserve"> </v>
      </c>
      <c r="P24" s="5" t="str" cm="1">
        <f t="array" ref="P24"/>
        <v xml:space="preserve"> </v>
      </c>
      <c r="Q24" s="5" t="str">
        <f t="shared" si="3"/>
        <v xml:space="preserve"> </v>
      </c>
      <c r="R24" s="30" t="str" cm="1">
        <f t="array" ref="R24">IFERROR(IF(B24=0," ",(P24-LOOKUP(2,1/($X$4:$X$50="ActiveRev Req't"),$P$4:$P$50))/LOOKUP(2,1/($X$4:$X$50="ActiveRev Req't"),$P$4:$P$50))," ")</f>
        <v xml:space="preserve"> </v>
      </c>
      <c r="S24" s="30" t="str">
        <f t="shared" si="11"/>
        <v xml:space="preserve"> </v>
      </c>
      <c r="T24" s="5" t="str" cm="1">
        <f t="array" ref="T24"/>
        <v xml:space="preserve"> </v>
      </c>
      <c r="U24" s="5" t="str">
        <f t="shared" si="4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12"/>
        <v xml:space="preserve"> </v>
      </c>
      <c r="X24" t="str">
        <f t="shared" si="5"/>
        <v/>
      </c>
    </row>
    <row r="25" spans="1:24" x14ac:dyDescent="0.25">
      <c r="A25" s="26"/>
      <c r="B25" s="26"/>
      <c r="C25" s="26"/>
      <c r="D25" s="27"/>
      <c r="E25" s="28"/>
      <c r="F25" s="3">
        <f t="shared" si="6"/>
        <v>0</v>
      </c>
      <c r="G25" s="29" t="str">
        <f t="shared" si="7"/>
        <v xml:space="preserve"> </v>
      </c>
      <c r="H25" s="3">
        <f t="shared" si="8"/>
        <v>0</v>
      </c>
      <c r="I25" s="30">
        <f t="shared" si="9"/>
        <v>0</v>
      </c>
      <c r="J25" s="27"/>
      <c r="K25" s="20" t="str">
        <f t="shared" si="0"/>
        <v xml:space="preserve"> </v>
      </c>
      <c r="L25" s="21" t="str">
        <f t="shared" si="1"/>
        <v xml:space="preserve"> </v>
      </c>
      <c r="M25" s="21" t="str">
        <f t="shared" si="13"/>
        <v xml:space="preserve"> </v>
      </c>
      <c r="N25" s="27"/>
      <c r="O25" s="4" t="str">
        <f t="shared" si="10"/>
        <v xml:space="preserve"> </v>
      </c>
      <c r="P25" s="5" t="str" cm="1">
        <f t="array" ref="P25"/>
        <v xml:space="preserve"> </v>
      </c>
      <c r="Q25" s="5" t="str">
        <f t="shared" si="3"/>
        <v xml:space="preserve"> </v>
      </c>
      <c r="R25" s="30" t="str" cm="1">
        <f t="array" ref="R25">IFERROR(IF(B25=0," ",(P25-LOOKUP(2,1/($X$4:$X$50="ActiveRev Req't"),$P$4:$P$50))/LOOKUP(2,1/($X$4:$X$50="ActiveRev Req't"),$P$4:$P$50))," ")</f>
        <v xml:space="preserve"> </v>
      </c>
      <c r="S25" s="30" t="str">
        <f t="shared" si="11"/>
        <v xml:space="preserve"> </v>
      </c>
      <c r="T25" s="5" t="str" cm="1">
        <f t="array" ref="T25"/>
        <v xml:space="preserve"> </v>
      </c>
      <c r="U25" s="5" t="str">
        <f t="shared" si="4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12"/>
        <v xml:space="preserve"> </v>
      </c>
      <c r="X25" t="str">
        <f t="shared" si="5"/>
        <v/>
      </c>
    </row>
    <row r="26" spans="1:24" x14ac:dyDescent="0.25">
      <c r="A26" s="26"/>
      <c r="B26" s="26"/>
      <c r="C26" s="26"/>
      <c r="D26" s="27"/>
      <c r="E26" s="28"/>
      <c r="F26" s="3">
        <f t="shared" si="6"/>
        <v>0</v>
      </c>
      <c r="G26" s="29" t="str">
        <f t="shared" si="7"/>
        <v xml:space="preserve"> </v>
      </c>
      <c r="H26" s="3">
        <f t="shared" si="8"/>
        <v>0</v>
      </c>
      <c r="I26" s="30">
        <f t="shared" si="9"/>
        <v>0</v>
      </c>
      <c r="J26" s="27"/>
      <c r="K26" s="20" t="str">
        <f t="shared" si="0"/>
        <v xml:space="preserve"> </v>
      </c>
      <c r="L26" s="21" t="str">
        <f t="shared" si="1"/>
        <v xml:space="preserve"> </v>
      </c>
      <c r="M26" s="21" t="str">
        <f t="shared" si="13"/>
        <v xml:space="preserve"> </v>
      </c>
      <c r="N26" s="27"/>
      <c r="O26" s="4" t="str">
        <f t="shared" si="10"/>
        <v xml:space="preserve"> </v>
      </c>
      <c r="P26" s="5" t="str" cm="1">
        <f t="array" ref="P26"/>
        <v xml:space="preserve"> </v>
      </c>
      <c r="Q26" s="5" t="str">
        <f t="shared" si="3"/>
        <v xml:space="preserve"> </v>
      </c>
      <c r="R26" s="30" t="str" cm="1">
        <f t="array" ref="R26">IFERROR(IF(B26=0," ",(P26-LOOKUP(2,1/($X$4:$X$50="ActiveRev Req't"),$P$4:$P$50))/LOOKUP(2,1/($X$4:$X$50="ActiveRev Req't"),$P$4:$P$50))," ")</f>
        <v xml:space="preserve"> </v>
      </c>
      <c r="S26" s="30" t="str">
        <f t="shared" si="11"/>
        <v xml:space="preserve"> </v>
      </c>
      <c r="T26" s="5" t="str" cm="1">
        <f t="array" ref="T26"/>
        <v xml:space="preserve"> </v>
      </c>
      <c r="U26" s="5" t="str">
        <f t="shared" si="4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12"/>
        <v xml:space="preserve"> </v>
      </c>
      <c r="X26" t="str">
        <f t="shared" si="5"/>
        <v/>
      </c>
    </row>
    <row r="27" spans="1:24" x14ac:dyDescent="0.25">
      <c r="A27" s="26"/>
      <c r="B27" s="26"/>
      <c r="C27" s="26"/>
      <c r="D27" s="27"/>
      <c r="E27" s="28"/>
      <c r="F27" s="3">
        <f t="shared" si="6"/>
        <v>0</v>
      </c>
      <c r="G27" s="29" t="str">
        <f t="shared" si="7"/>
        <v xml:space="preserve"> </v>
      </c>
      <c r="H27" s="3">
        <f t="shared" si="8"/>
        <v>0</v>
      </c>
      <c r="I27" s="30">
        <f t="shared" si="9"/>
        <v>0</v>
      </c>
      <c r="J27" s="27"/>
      <c r="K27" s="20" t="str">
        <f t="shared" si="0"/>
        <v xml:space="preserve"> </v>
      </c>
      <c r="L27" s="21" t="str">
        <f t="shared" si="1"/>
        <v xml:space="preserve"> </v>
      </c>
      <c r="M27" s="21" t="str">
        <f t="shared" si="13"/>
        <v xml:space="preserve"> </v>
      </c>
      <c r="N27" s="27"/>
      <c r="O27" s="4" t="str">
        <f t="shared" si="10"/>
        <v xml:space="preserve"> </v>
      </c>
      <c r="P27" s="5" t="str" cm="1">
        <f t="array" ref="P27"/>
        <v xml:space="preserve"> </v>
      </c>
      <c r="Q27" s="5" t="str">
        <f t="shared" si="3"/>
        <v xml:space="preserve"> </v>
      </c>
      <c r="R27" s="30" t="str" cm="1">
        <f t="array" ref="R27">IFERROR(IF(B27=0," ",(P27-LOOKUP(2,1/($X$4:$X$50="ActiveRev Req't"),$P$4:$P$50))/LOOKUP(2,1/($X$4:$X$50="ActiveRev Req't"),$P$4:$P$50))," ")</f>
        <v xml:space="preserve"> </v>
      </c>
      <c r="S27" s="30" t="str">
        <f t="shared" si="11"/>
        <v xml:space="preserve"> </v>
      </c>
      <c r="T27" s="5" t="str" cm="1">
        <f t="array" ref="T27"/>
        <v xml:space="preserve"> </v>
      </c>
      <c r="U27" s="5" t="str">
        <f t="shared" si="4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12"/>
        <v xml:space="preserve"> </v>
      </c>
      <c r="X27" t="str">
        <f t="shared" si="5"/>
        <v/>
      </c>
    </row>
    <row r="28" spans="1:24" x14ac:dyDescent="0.25">
      <c r="A28" s="26"/>
      <c r="B28" s="26"/>
      <c r="C28" s="26"/>
      <c r="D28" s="27"/>
      <c r="E28" s="28"/>
      <c r="F28" s="3">
        <f t="shared" si="6"/>
        <v>0</v>
      </c>
      <c r="G28" s="29" t="str">
        <f t="shared" si="7"/>
        <v xml:space="preserve"> </v>
      </c>
      <c r="H28" s="3">
        <f t="shared" si="8"/>
        <v>0</v>
      </c>
      <c r="I28" s="30">
        <f t="shared" si="9"/>
        <v>0</v>
      </c>
      <c r="J28" s="27"/>
      <c r="K28" s="20" t="str">
        <f t="shared" si="0"/>
        <v xml:space="preserve"> </v>
      </c>
      <c r="L28" s="21" t="str">
        <f t="shared" si="1"/>
        <v xml:space="preserve"> </v>
      </c>
      <c r="M28" s="21" t="str">
        <f t="shared" si="13"/>
        <v xml:space="preserve"> </v>
      </c>
      <c r="N28" s="27"/>
      <c r="O28" s="4" t="str">
        <f t="shared" si="10"/>
        <v xml:space="preserve"> </v>
      </c>
      <c r="P28" s="5" t="str" cm="1">
        <f t="array" ref="P28"/>
        <v xml:space="preserve"> </v>
      </c>
      <c r="Q28" s="5" t="str">
        <f t="shared" si="3"/>
        <v xml:space="preserve"> </v>
      </c>
      <c r="R28" s="30" t="str" cm="1">
        <f t="array" ref="R28">IFERROR(IF(B28=0," ",(P28-LOOKUP(2,1/($X$4:$X$50="ActiveRev Req't"),$P$4:$P$50))/LOOKUP(2,1/($X$4:$X$50="ActiveRev Req't"),$P$4:$P$50))," ")</f>
        <v xml:space="preserve"> </v>
      </c>
      <c r="S28" s="30" t="str">
        <f t="shared" si="11"/>
        <v xml:space="preserve"> </v>
      </c>
      <c r="T28" s="5" t="str" cm="1">
        <f t="array" ref="T28"/>
        <v xml:space="preserve"> </v>
      </c>
      <c r="U28" s="5" t="str">
        <f t="shared" si="4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12"/>
        <v xml:space="preserve"> </v>
      </c>
      <c r="X28" t="str">
        <f t="shared" si="5"/>
        <v/>
      </c>
    </row>
    <row r="29" spans="1:24" x14ac:dyDescent="0.25">
      <c r="A29" s="26"/>
      <c r="B29" s="26"/>
      <c r="C29" s="26"/>
      <c r="D29" s="27"/>
      <c r="E29" s="28"/>
      <c r="F29" s="3">
        <f t="shared" si="6"/>
        <v>0</v>
      </c>
      <c r="G29" s="29" t="str">
        <f t="shared" si="7"/>
        <v xml:space="preserve"> </v>
      </c>
      <c r="H29" s="3">
        <f t="shared" si="8"/>
        <v>0</v>
      </c>
      <c r="I29" s="30">
        <f t="shared" si="9"/>
        <v>0</v>
      </c>
      <c r="J29" s="27"/>
      <c r="K29" s="20" t="str">
        <f t="shared" si="0"/>
        <v xml:space="preserve"> </v>
      </c>
      <c r="L29" s="21" t="str">
        <f t="shared" si="1"/>
        <v xml:space="preserve"> </v>
      </c>
      <c r="M29" s="21" t="str">
        <f t="shared" si="13"/>
        <v xml:space="preserve"> </v>
      </c>
      <c r="N29" s="27"/>
      <c r="O29" s="4" t="str">
        <f t="shared" si="10"/>
        <v xml:space="preserve"> </v>
      </c>
      <c r="P29" s="5" t="str" cm="1">
        <f t="array" ref="P29"/>
        <v xml:space="preserve"> </v>
      </c>
      <c r="Q29" s="5" t="str">
        <f t="shared" si="3"/>
        <v xml:space="preserve"> </v>
      </c>
      <c r="R29" s="30" t="str" cm="1">
        <f t="array" ref="R29">IFERROR(IF(B29=0," ",(P29-LOOKUP(2,1/($X$4:$X$50="ActiveRev Req't"),$P$4:$P$50))/LOOKUP(2,1/($X$4:$X$50="ActiveRev Req't"),$P$4:$P$50))," ")</f>
        <v xml:space="preserve"> </v>
      </c>
      <c r="S29" s="30" t="str">
        <f t="shared" si="11"/>
        <v xml:space="preserve"> </v>
      </c>
      <c r="T29" s="5" t="str" cm="1">
        <f t="array" ref="T29"/>
        <v xml:space="preserve"> </v>
      </c>
      <c r="U29" s="5" t="str">
        <f t="shared" si="4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12"/>
        <v xml:space="preserve"> </v>
      </c>
      <c r="X29" t="str">
        <f t="shared" si="5"/>
        <v/>
      </c>
    </row>
    <row r="30" spans="1:24" x14ac:dyDescent="0.25">
      <c r="A30" s="26"/>
      <c r="B30" s="26"/>
      <c r="C30" s="26"/>
      <c r="D30" s="27"/>
      <c r="E30" s="28"/>
      <c r="F30" s="3">
        <f t="shared" si="6"/>
        <v>0</v>
      </c>
      <c r="G30" s="29" t="str">
        <f t="shared" si="7"/>
        <v xml:space="preserve"> </v>
      </c>
      <c r="H30" s="3">
        <f t="shared" si="8"/>
        <v>0</v>
      </c>
      <c r="I30" s="30">
        <f t="shared" si="9"/>
        <v>0</v>
      </c>
      <c r="J30" s="27"/>
      <c r="K30" s="20" t="str">
        <f t="shared" si="0"/>
        <v xml:space="preserve"> </v>
      </c>
      <c r="L30" s="21" t="str">
        <f t="shared" si="1"/>
        <v xml:space="preserve"> </v>
      </c>
      <c r="M30" s="21" t="str">
        <f t="shared" si="13"/>
        <v xml:space="preserve"> </v>
      </c>
      <c r="N30" s="27"/>
      <c r="O30" s="4" t="str">
        <f t="shared" si="10"/>
        <v xml:space="preserve"> </v>
      </c>
      <c r="P30" s="5" t="str" cm="1">
        <f t="array" ref="P30"/>
        <v xml:space="preserve"> </v>
      </c>
      <c r="Q30" s="5" t="str">
        <f t="shared" si="3"/>
        <v xml:space="preserve"> </v>
      </c>
      <c r="R30" s="30" t="str" cm="1">
        <f t="array" ref="R30">IFERROR(IF(B30=0," ",(P30-LOOKUP(2,1/($X$4:$X$50="ActiveRev Req't"),$P$4:$P$50))/LOOKUP(2,1/($X$4:$X$50="ActiveRev Req't"),$P$4:$P$50))," ")</f>
        <v xml:space="preserve"> </v>
      </c>
      <c r="S30" s="30" t="str">
        <f t="shared" si="11"/>
        <v xml:space="preserve"> </v>
      </c>
      <c r="T30" s="5" t="str" cm="1">
        <f t="array" ref="T30"/>
        <v xml:space="preserve"> </v>
      </c>
      <c r="U30" s="5" t="str">
        <f t="shared" si="4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12"/>
        <v xml:space="preserve"> </v>
      </c>
      <c r="X30" t="str">
        <f t="shared" si="5"/>
        <v/>
      </c>
    </row>
    <row r="31" spans="1:24" x14ac:dyDescent="0.25">
      <c r="A31" s="26"/>
      <c r="B31" s="26"/>
      <c r="C31" s="26"/>
      <c r="D31" s="27"/>
      <c r="E31" s="28"/>
      <c r="F31" s="3">
        <f t="shared" si="6"/>
        <v>0</v>
      </c>
      <c r="G31" s="29" t="str">
        <f t="shared" si="7"/>
        <v xml:space="preserve"> </v>
      </c>
      <c r="H31" s="3">
        <f t="shared" si="8"/>
        <v>0</v>
      </c>
      <c r="I31" s="30">
        <f t="shared" si="9"/>
        <v>0</v>
      </c>
      <c r="J31" s="27"/>
      <c r="K31" s="20" t="str">
        <f t="shared" si="0"/>
        <v xml:space="preserve"> </v>
      </c>
      <c r="L31" s="21" t="str">
        <f t="shared" si="1"/>
        <v xml:space="preserve"> </v>
      </c>
      <c r="M31" s="21" t="str">
        <f t="shared" si="13"/>
        <v xml:space="preserve"> </v>
      </c>
      <c r="N31" s="27"/>
      <c r="O31" s="4" t="str">
        <f t="shared" si="10"/>
        <v xml:space="preserve"> </v>
      </c>
      <c r="P31" s="5" t="str" cm="1">
        <f t="array" ref="P31"/>
        <v xml:space="preserve"> </v>
      </c>
      <c r="Q31" s="5" t="str">
        <f t="shared" si="3"/>
        <v xml:space="preserve"> </v>
      </c>
      <c r="R31" s="30" t="str" cm="1">
        <f t="array" ref="R31">IFERROR(IF(B31=0," ",(P31-LOOKUP(2,1/($X$4:$X$50="ActiveRev Req't"),$P$4:$P$50))/LOOKUP(2,1/($X$4:$X$50="ActiveRev Req't"),$P$4:$P$50))," ")</f>
        <v xml:space="preserve"> </v>
      </c>
      <c r="S31" s="30" t="str">
        <f t="shared" si="11"/>
        <v xml:space="preserve"> </v>
      </c>
      <c r="T31" s="5" t="str" cm="1">
        <f t="array" ref="T31"/>
        <v xml:space="preserve"> </v>
      </c>
      <c r="U31" s="5" t="str">
        <f t="shared" si="4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12"/>
        <v xml:space="preserve"> </v>
      </c>
      <c r="X31" t="str">
        <f t="shared" si="5"/>
        <v/>
      </c>
    </row>
    <row r="32" spans="1:24" x14ac:dyDescent="0.25">
      <c r="A32" s="26"/>
      <c r="B32" s="26"/>
      <c r="C32" s="26"/>
      <c r="D32" s="27"/>
      <c r="E32" s="28"/>
      <c r="F32" s="3">
        <f t="shared" si="6"/>
        <v>0</v>
      </c>
      <c r="G32" s="29" t="str">
        <f t="shared" si="7"/>
        <v xml:space="preserve"> </v>
      </c>
      <c r="H32" s="3">
        <f t="shared" si="8"/>
        <v>0</v>
      </c>
      <c r="I32" s="30">
        <f t="shared" si="9"/>
        <v>0</v>
      </c>
      <c r="J32" s="27"/>
      <c r="K32" s="20" t="str">
        <f t="shared" si="0"/>
        <v xml:space="preserve"> </v>
      </c>
      <c r="L32" s="21" t="str">
        <f t="shared" si="1"/>
        <v xml:space="preserve"> </v>
      </c>
      <c r="M32" s="21" t="str">
        <f t="shared" si="13"/>
        <v xml:space="preserve"> </v>
      </c>
      <c r="N32" s="27"/>
      <c r="O32" s="4" t="str">
        <f t="shared" si="10"/>
        <v xml:space="preserve"> </v>
      </c>
      <c r="P32" s="5" t="str" cm="1">
        <f t="array" ref="P32"/>
        <v xml:space="preserve"> </v>
      </c>
      <c r="Q32" s="5" t="str">
        <f t="shared" si="3"/>
        <v xml:space="preserve"> </v>
      </c>
      <c r="R32" s="30" t="str" cm="1">
        <f t="array" ref="R32">IFERROR(IF(B32=0," ",(P32-LOOKUP(2,1/($X$4:$X$50="ActiveRev Req't"),$P$4:$P$50))/LOOKUP(2,1/($X$4:$X$50="ActiveRev Req't"),$P$4:$P$50))," ")</f>
        <v xml:space="preserve"> </v>
      </c>
      <c r="S32" s="30" t="str">
        <f t="shared" si="11"/>
        <v xml:space="preserve"> </v>
      </c>
      <c r="T32" s="5" t="str" cm="1">
        <f t="array" ref="T32"/>
        <v xml:space="preserve"> </v>
      </c>
      <c r="U32" s="5" t="str">
        <f t="shared" si="4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12"/>
        <v xml:space="preserve"> </v>
      </c>
      <c r="X32" t="str">
        <f t="shared" si="5"/>
        <v/>
      </c>
    </row>
    <row r="33" spans="1:24" x14ac:dyDescent="0.25">
      <c r="A33" s="26"/>
      <c r="B33" s="26"/>
      <c r="C33" s="26"/>
      <c r="D33" s="27"/>
      <c r="E33" s="28"/>
      <c r="F33" s="3">
        <f t="shared" si="6"/>
        <v>0</v>
      </c>
      <c r="G33" s="29" t="str">
        <f t="shared" si="7"/>
        <v xml:space="preserve"> </v>
      </c>
      <c r="H33" s="3">
        <f t="shared" si="8"/>
        <v>0</v>
      </c>
      <c r="I33" s="30">
        <f t="shared" si="9"/>
        <v>0</v>
      </c>
      <c r="J33" s="27"/>
      <c r="K33" s="20" t="str">
        <f t="shared" si="0"/>
        <v xml:space="preserve"> </v>
      </c>
      <c r="L33" s="21" t="str">
        <f t="shared" si="1"/>
        <v xml:space="preserve"> </v>
      </c>
      <c r="M33" s="21" t="str">
        <f t="shared" si="13"/>
        <v xml:space="preserve"> </v>
      </c>
      <c r="N33" s="27"/>
      <c r="O33" s="4" t="str">
        <f t="shared" si="10"/>
        <v xml:space="preserve"> </v>
      </c>
      <c r="P33" s="5" t="str" cm="1">
        <f t="array" ref="P33"/>
        <v xml:space="preserve"> </v>
      </c>
      <c r="Q33" s="5" t="str">
        <f t="shared" si="3"/>
        <v xml:space="preserve"> </v>
      </c>
      <c r="R33" s="30" t="str" cm="1">
        <f t="array" ref="R33">IFERROR(IF(B33=0," ",(P33-LOOKUP(2,1/($X$4:$X$50="ActiveRev Req't"),$P$4:$P$50))/LOOKUP(2,1/($X$4:$X$50="ActiveRev Req't"),$P$4:$P$50))," ")</f>
        <v xml:space="preserve"> </v>
      </c>
      <c r="S33" s="30" t="str">
        <f t="shared" si="11"/>
        <v xml:space="preserve"> </v>
      </c>
      <c r="T33" s="5" t="str" cm="1">
        <f t="array" ref="T33"/>
        <v xml:space="preserve"> </v>
      </c>
      <c r="U33" s="5" t="str">
        <f t="shared" si="4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12"/>
        <v xml:space="preserve"> </v>
      </c>
      <c r="X33" t="str">
        <f t="shared" si="5"/>
        <v/>
      </c>
    </row>
    <row r="34" spans="1:24" x14ac:dyDescent="0.25">
      <c r="A34" s="26"/>
      <c r="B34" s="26"/>
      <c r="C34" s="26"/>
      <c r="D34" s="27"/>
      <c r="E34" s="28"/>
      <c r="F34" s="3">
        <f t="shared" si="6"/>
        <v>0</v>
      </c>
      <c r="G34" s="29" t="str">
        <f t="shared" si="7"/>
        <v xml:space="preserve"> </v>
      </c>
      <c r="H34" s="3">
        <f t="shared" si="8"/>
        <v>0</v>
      </c>
      <c r="I34" s="30">
        <f t="shared" si="9"/>
        <v>0</v>
      </c>
      <c r="J34" s="27"/>
      <c r="K34" s="20" t="str">
        <f t="shared" si="0"/>
        <v xml:space="preserve"> </v>
      </c>
      <c r="L34" s="21" t="str">
        <f t="shared" si="1"/>
        <v xml:space="preserve"> </v>
      </c>
      <c r="M34" s="21" t="str">
        <f t="shared" si="13"/>
        <v xml:space="preserve"> </v>
      </c>
      <c r="N34" s="27"/>
      <c r="O34" s="4" t="str">
        <f t="shared" si="10"/>
        <v xml:space="preserve"> </v>
      </c>
      <c r="P34" s="5" t="str" cm="1">
        <f t="array" ref="P34"/>
        <v xml:space="preserve"> </v>
      </c>
      <c r="Q34" s="5" t="str">
        <f t="shared" si="3"/>
        <v xml:space="preserve"> </v>
      </c>
      <c r="R34" s="30" t="str" cm="1">
        <f t="array" ref="R34">IFERROR(IF(B34=0," ",(P34-LOOKUP(2,1/($X$4:$X$50="ActiveRev Req't"),$P$4:$P$50))/LOOKUP(2,1/($X$4:$X$50="ActiveRev Req't"),$P$4:$P$50))," ")</f>
        <v xml:space="preserve"> </v>
      </c>
      <c r="S34" s="30" t="str">
        <f t="shared" si="11"/>
        <v xml:space="preserve"> </v>
      </c>
      <c r="T34" s="5" t="str" cm="1">
        <f t="array" ref="T34"/>
        <v xml:space="preserve"> </v>
      </c>
      <c r="U34" s="5" t="str">
        <f t="shared" si="4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12"/>
        <v xml:space="preserve"> </v>
      </c>
      <c r="X34" t="str">
        <f t="shared" si="5"/>
        <v/>
      </c>
    </row>
    <row r="35" spans="1:24" x14ac:dyDescent="0.25">
      <c r="A35" s="26"/>
      <c r="B35" s="26"/>
      <c r="C35" s="26"/>
      <c r="D35" s="27"/>
      <c r="E35" s="28"/>
      <c r="F35" s="3">
        <f t="shared" si="6"/>
        <v>0</v>
      </c>
      <c r="G35" s="29" t="str">
        <f t="shared" si="7"/>
        <v xml:space="preserve"> </v>
      </c>
      <c r="H35" s="3">
        <f t="shared" si="8"/>
        <v>0</v>
      </c>
      <c r="I35" s="30">
        <f t="shared" si="9"/>
        <v>0</v>
      </c>
      <c r="J35" s="27"/>
      <c r="K35" s="20" t="str">
        <f t="shared" si="0"/>
        <v xml:space="preserve"> </v>
      </c>
      <c r="L35" s="21" t="str">
        <f t="shared" si="1"/>
        <v xml:space="preserve"> </v>
      </c>
      <c r="M35" s="21" t="str">
        <f t="shared" si="13"/>
        <v xml:space="preserve"> </v>
      </c>
      <c r="N35" s="27"/>
      <c r="O35" s="4" t="str">
        <f t="shared" si="10"/>
        <v xml:space="preserve"> </v>
      </c>
      <c r="P35" s="5" t="str" cm="1">
        <f t="array" ref="P35"/>
        <v xml:space="preserve"> </v>
      </c>
      <c r="Q35" s="5" t="str">
        <f t="shared" si="3"/>
        <v xml:space="preserve"> </v>
      </c>
      <c r="R35" s="30" t="str" cm="1">
        <f t="array" ref="R35">IFERROR(IF(B35=0," ",(P35-LOOKUP(2,1/($X$4:$X$50="ActiveRev Req't"),$P$4:$P$50))/LOOKUP(2,1/($X$4:$X$50="ActiveRev Req't"),$P$4:$P$50))," ")</f>
        <v xml:space="preserve"> </v>
      </c>
      <c r="S35" s="30" t="str">
        <f t="shared" si="11"/>
        <v xml:space="preserve"> </v>
      </c>
      <c r="T35" s="5" t="str" cm="1">
        <f t="array" ref="T35"/>
        <v xml:space="preserve"> </v>
      </c>
      <c r="U35" s="5" t="str">
        <f t="shared" si="4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12"/>
        <v xml:space="preserve"> </v>
      </c>
      <c r="X35" t="str">
        <f t="shared" si="5"/>
        <v/>
      </c>
    </row>
    <row r="36" spans="1:24" x14ac:dyDescent="0.25">
      <c r="A36" s="26"/>
      <c r="B36" s="26"/>
      <c r="C36" s="26"/>
      <c r="D36" s="27"/>
      <c r="E36" s="28"/>
      <c r="F36" s="3">
        <f t="shared" si="6"/>
        <v>0</v>
      </c>
      <c r="G36" s="29" t="str">
        <f t="shared" si="7"/>
        <v xml:space="preserve"> </v>
      </c>
      <c r="H36" s="3">
        <f t="shared" si="8"/>
        <v>0</v>
      </c>
      <c r="I36" s="30">
        <f t="shared" si="9"/>
        <v>0</v>
      </c>
      <c r="J36" s="27"/>
      <c r="K36" s="20" t="str">
        <f t="shared" si="0"/>
        <v xml:space="preserve"> </v>
      </c>
      <c r="L36" s="21" t="str">
        <f t="shared" si="1"/>
        <v xml:space="preserve"> </v>
      </c>
      <c r="M36" s="21" t="str">
        <f t="shared" si="13"/>
        <v xml:space="preserve"> </v>
      </c>
      <c r="N36" s="27"/>
      <c r="O36" s="4" t="str">
        <f t="shared" si="10"/>
        <v xml:space="preserve"> </v>
      </c>
      <c r="P36" s="5" t="str" cm="1">
        <f t="array" ref="P36"/>
        <v xml:space="preserve"> </v>
      </c>
      <c r="Q36" s="5" t="str">
        <f t="shared" si="3"/>
        <v xml:space="preserve"> </v>
      </c>
      <c r="R36" s="30" t="str" cm="1">
        <f t="array" ref="R36">IFERROR(IF(B36=0," ",(P36-LOOKUP(2,1/($X$4:$X$50="ActiveRev Req't"),$P$4:$P$50))/LOOKUP(2,1/($X$4:$X$50="ActiveRev Req't"),$P$4:$P$50))," ")</f>
        <v xml:space="preserve"> </v>
      </c>
      <c r="S36" s="30" t="str">
        <f t="shared" si="11"/>
        <v xml:space="preserve"> </v>
      </c>
      <c r="T36" s="5" t="str" cm="1">
        <f t="array" ref="T36"/>
        <v xml:space="preserve"> </v>
      </c>
      <c r="U36" s="5" t="str">
        <f t="shared" si="4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12"/>
        <v xml:space="preserve"> </v>
      </c>
      <c r="X36" t="str">
        <f t="shared" si="5"/>
        <v/>
      </c>
    </row>
    <row r="37" spans="1:24" x14ac:dyDescent="0.25">
      <c r="A37" s="26"/>
      <c r="B37" s="26"/>
      <c r="C37" s="26"/>
      <c r="D37" s="27"/>
      <c r="E37" s="28"/>
      <c r="F37" s="3">
        <f t="shared" si="6"/>
        <v>0</v>
      </c>
      <c r="G37" s="29" t="str">
        <f t="shared" si="7"/>
        <v xml:space="preserve"> </v>
      </c>
      <c r="H37" s="3">
        <f t="shared" si="8"/>
        <v>0</v>
      </c>
      <c r="I37" s="30">
        <f t="shared" si="9"/>
        <v>0</v>
      </c>
      <c r="J37" s="27"/>
      <c r="K37" s="20" t="str">
        <f t="shared" si="0"/>
        <v xml:space="preserve"> </v>
      </c>
      <c r="L37" s="21" t="str">
        <f t="shared" si="1"/>
        <v xml:space="preserve"> </v>
      </c>
      <c r="M37" s="21" t="str">
        <f t="shared" si="13"/>
        <v xml:space="preserve"> </v>
      </c>
      <c r="N37" s="27"/>
      <c r="O37" s="4" t="str">
        <f t="shared" si="10"/>
        <v xml:space="preserve"> </v>
      </c>
      <c r="P37" s="5" t="str" cm="1">
        <f t="array" ref="P37"/>
        <v xml:space="preserve"> </v>
      </c>
      <c r="Q37" s="5" t="str">
        <f t="shared" si="3"/>
        <v xml:space="preserve"> </v>
      </c>
      <c r="R37" s="30" t="str" cm="1">
        <f t="array" ref="R37">IFERROR(IF(B37=0," ",(P37-LOOKUP(2,1/($X$4:$X$50="ActiveRev Req't"),$P$4:$P$50))/LOOKUP(2,1/($X$4:$X$50="ActiveRev Req't"),$P$4:$P$50))," ")</f>
        <v xml:space="preserve"> </v>
      </c>
      <c r="S37" s="30" t="str">
        <f t="shared" si="11"/>
        <v xml:space="preserve"> </v>
      </c>
      <c r="T37" s="5" t="str" cm="1">
        <f t="array" ref="T37"/>
        <v xml:space="preserve"> </v>
      </c>
      <c r="U37" s="5" t="str">
        <f t="shared" si="4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12"/>
        <v xml:space="preserve"> </v>
      </c>
      <c r="X37" t="str">
        <f t="shared" si="5"/>
        <v/>
      </c>
    </row>
    <row r="38" spans="1:24" x14ac:dyDescent="0.25">
      <c r="A38" s="26"/>
      <c r="B38" s="26"/>
      <c r="C38" s="26"/>
      <c r="D38" s="27"/>
      <c r="E38" s="28"/>
      <c r="F38" s="3">
        <f t="shared" si="6"/>
        <v>0</v>
      </c>
      <c r="G38" s="29" t="str">
        <f t="shared" si="7"/>
        <v xml:space="preserve"> </v>
      </c>
      <c r="H38" s="3">
        <f t="shared" si="8"/>
        <v>0</v>
      </c>
      <c r="I38" s="30">
        <f t="shared" si="9"/>
        <v>0</v>
      </c>
      <c r="J38" s="27"/>
      <c r="K38" s="20" t="str">
        <f t="shared" si="0"/>
        <v xml:space="preserve"> </v>
      </c>
      <c r="L38" s="21" t="str">
        <f t="shared" si="1"/>
        <v xml:space="preserve"> </v>
      </c>
      <c r="M38" s="21" t="str">
        <f t="shared" si="13"/>
        <v xml:space="preserve"> </v>
      </c>
      <c r="N38" s="27"/>
      <c r="O38" s="4" t="str">
        <f t="shared" si="10"/>
        <v xml:space="preserve"> </v>
      </c>
      <c r="P38" s="5" t="str" cm="1">
        <f t="array" ref="P38"/>
        <v xml:space="preserve"> </v>
      </c>
      <c r="Q38" s="5" t="str">
        <f t="shared" si="3"/>
        <v xml:space="preserve"> </v>
      </c>
      <c r="R38" s="30" t="str" cm="1">
        <f t="array" ref="R38">IFERROR(IF(B38=0," ",(P38-LOOKUP(2,1/($X$4:$X$50="ActiveRev Req't"),$P$4:$P$50))/LOOKUP(2,1/($X$4:$X$50="ActiveRev Req't"),$P$4:$P$50))," ")</f>
        <v xml:space="preserve"> </v>
      </c>
      <c r="S38" s="30" t="str">
        <f t="shared" si="11"/>
        <v xml:space="preserve"> </v>
      </c>
      <c r="T38" s="5" t="str" cm="1">
        <f t="array" ref="T38"/>
        <v xml:space="preserve"> </v>
      </c>
      <c r="U38" s="5" t="str">
        <f t="shared" si="4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12"/>
        <v xml:space="preserve"> </v>
      </c>
      <c r="X38" t="str">
        <f t="shared" si="5"/>
        <v/>
      </c>
    </row>
    <row r="39" spans="1:24" x14ac:dyDescent="0.25">
      <c r="A39" s="26"/>
      <c r="B39" s="26"/>
      <c r="C39" s="26"/>
      <c r="D39" s="27"/>
      <c r="E39" s="28"/>
      <c r="F39" s="3">
        <f t="shared" si="6"/>
        <v>0</v>
      </c>
      <c r="G39" s="29" t="str">
        <f t="shared" si="7"/>
        <v xml:space="preserve"> </v>
      </c>
      <c r="H39" s="3">
        <f t="shared" si="8"/>
        <v>0</v>
      </c>
      <c r="I39" s="30">
        <f t="shared" si="9"/>
        <v>0</v>
      </c>
      <c r="J39" s="27"/>
      <c r="K39" s="20" t="str">
        <f t="shared" si="0"/>
        <v xml:space="preserve"> </v>
      </c>
      <c r="L39" s="21" t="str">
        <f t="shared" si="1"/>
        <v xml:space="preserve"> </v>
      </c>
      <c r="M39" s="21" t="str">
        <f t="shared" si="13"/>
        <v xml:space="preserve"> </v>
      </c>
      <c r="N39" s="27"/>
      <c r="O39" s="4" t="str">
        <f t="shared" si="10"/>
        <v xml:space="preserve"> </v>
      </c>
      <c r="P39" s="5" t="str" cm="1">
        <f t="array" ref="P39"/>
        <v xml:space="preserve"> </v>
      </c>
      <c r="Q39" s="5" t="str">
        <f t="shared" si="3"/>
        <v xml:space="preserve"> </v>
      </c>
      <c r="R39" s="30" t="str" cm="1">
        <f t="array" ref="R39">IFERROR(IF(B39=0," ",(P39-LOOKUP(2,1/($X$4:$X$50="ActiveRev Req't"),$P$4:$P$50))/LOOKUP(2,1/($X$4:$X$50="ActiveRev Req't"),$P$4:$P$50))," ")</f>
        <v xml:space="preserve"> </v>
      </c>
      <c r="S39" s="30" t="str">
        <f t="shared" si="11"/>
        <v xml:space="preserve"> </v>
      </c>
      <c r="T39" s="5" t="str" cm="1">
        <f t="array" ref="T39"/>
        <v xml:space="preserve"> </v>
      </c>
      <c r="U39" s="5" t="str">
        <f t="shared" si="4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12"/>
        <v xml:space="preserve"> </v>
      </c>
      <c r="X39" t="str">
        <f t="shared" si="5"/>
        <v/>
      </c>
    </row>
    <row r="40" spans="1:24" x14ac:dyDescent="0.25">
      <c r="A40" s="26"/>
      <c r="B40" s="26"/>
      <c r="C40" s="26"/>
      <c r="D40" s="27"/>
      <c r="E40" s="28"/>
      <c r="F40" s="3">
        <f t="shared" si="6"/>
        <v>0</v>
      </c>
      <c r="G40" s="29" t="str">
        <f t="shared" si="7"/>
        <v xml:space="preserve"> </v>
      </c>
      <c r="H40" s="3">
        <f t="shared" si="8"/>
        <v>0</v>
      </c>
      <c r="I40" s="30">
        <f t="shared" si="9"/>
        <v>0</v>
      </c>
      <c r="J40" s="27"/>
      <c r="K40" s="20" t="str">
        <f t="shared" si="0"/>
        <v xml:space="preserve"> </v>
      </c>
      <c r="L40" s="21" t="str">
        <f t="shared" si="1"/>
        <v xml:space="preserve"> </v>
      </c>
      <c r="M40" s="21" t="str">
        <f t="shared" si="13"/>
        <v xml:space="preserve"> </v>
      </c>
      <c r="N40" s="27"/>
      <c r="O40" s="4" t="str">
        <f t="shared" si="10"/>
        <v xml:space="preserve"> </v>
      </c>
      <c r="P40" s="5" t="str" cm="1">
        <f t="array" ref="P40"/>
        <v xml:space="preserve"> </v>
      </c>
      <c r="Q40" s="5" t="str">
        <f t="shared" si="3"/>
        <v xml:space="preserve"> </v>
      </c>
      <c r="R40" s="30" t="str" cm="1">
        <f t="array" ref="R40">IFERROR(IF(B40=0," ",(P40-LOOKUP(2,1/($X$4:$X$50="ActiveRev Req't"),$P$4:$P$50))/LOOKUP(2,1/($X$4:$X$50="ActiveRev Req't"),$P$4:$P$50))," ")</f>
        <v xml:space="preserve"> </v>
      </c>
      <c r="S40" s="30" t="str">
        <f t="shared" si="11"/>
        <v xml:space="preserve"> </v>
      </c>
      <c r="T40" s="5" t="str" cm="1">
        <f t="array" ref="T40"/>
        <v xml:space="preserve"> </v>
      </c>
      <c r="U40" s="5" t="str">
        <f t="shared" si="4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12"/>
        <v xml:space="preserve"> </v>
      </c>
      <c r="X40" t="str">
        <f t="shared" si="5"/>
        <v/>
      </c>
    </row>
    <row r="41" spans="1:24" x14ac:dyDescent="0.25">
      <c r="A41" s="26"/>
      <c r="B41" s="26"/>
      <c r="C41" s="26"/>
      <c r="D41" s="27"/>
      <c r="E41" s="28"/>
      <c r="F41" s="3">
        <f t="shared" si="6"/>
        <v>0</v>
      </c>
      <c r="G41" s="29" t="str">
        <f t="shared" si="7"/>
        <v xml:space="preserve"> </v>
      </c>
      <c r="H41" s="3">
        <f t="shared" si="8"/>
        <v>0</v>
      </c>
      <c r="I41" s="30">
        <f t="shared" si="9"/>
        <v>0</v>
      </c>
      <c r="J41" s="27"/>
      <c r="K41" s="20" t="str">
        <f t="shared" si="0"/>
        <v xml:space="preserve"> </v>
      </c>
      <c r="L41" s="21" t="str">
        <f t="shared" si="1"/>
        <v xml:space="preserve"> </v>
      </c>
      <c r="M41" s="21" t="str">
        <f t="shared" si="13"/>
        <v xml:space="preserve"> </v>
      </c>
      <c r="N41" s="27"/>
      <c r="O41" s="4" t="str">
        <f t="shared" si="10"/>
        <v xml:space="preserve"> </v>
      </c>
      <c r="P41" s="5" t="str" cm="1">
        <f t="array" ref="P41"/>
        <v xml:space="preserve"> </v>
      </c>
      <c r="Q41" s="5" t="str">
        <f t="shared" si="3"/>
        <v xml:space="preserve"> </v>
      </c>
      <c r="R41" s="30" t="str" cm="1">
        <f t="array" ref="R41">IFERROR(IF(B41=0," ",(P41-LOOKUP(2,1/($X$4:$X$50="ActiveRev Req't"),$P$4:$P$50))/LOOKUP(2,1/($X$4:$X$50="ActiveRev Req't"),$P$4:$P$50))," ")</f>
        <v xml:space="preserve"> </v>
      </c>
      <c r="S41" s="30" t="str">
        <f t="shared" si="11"/>
        <v xml:space="preserve"> </v>
      </c>
      <c r="T41" s="5" t="str" cm="1">
        <f t="array" ref="T41"/>
        <v xml:space="preserve"> </v>
      </c>
      <c r="U41" s="5" t="str">
        <f t="shared" si="4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12"/>
        <v xml:space="preserve"> </v>
      </c>
      <c r="X41" t="str">
        <f t="shared" si="5"/>
        <v/>
      </c>
    </row>
    <row r="42" spans="1:24" x14ac:dyDescent="0.25">
      <c r="A42" s="26"/>
      <c r="B42" s="26"/>
      <c r="C42" s="26"/>
      <c r="D42" s="27"/>
      <c r="E42" s="28"/>
      <c r="F42" s="3">
        <f t="shared" si="6"/>
        <v>0</v>
      </c>
      <c r="G42" s="29" t="str">
        <f t="shared" si="7"/>
        <v xml:space="preserve"> </v>
      </c>
      <c r="H42" s="3">
        <f t="shared" si="8"/>
        <v>0</v>
      </c>
      <c r="I42" s="30">
        <f t="shared" si="9"/>
        <v>0</v>
      </c>
      <c r="J42" s="27"/>
      <c r="K42" s="20" t="str">
        <f t="shared" si="0"/>
        <v xml:space="preserve"> </v>
      </c>
      <c r="L42" s="21" t="str">
        <f t="shared" si="1"/>
        <v xml:space="preserve"> </v>
      </c>
      <c r="M42" s="21" t="str">
        <f t="shared" si="13"/>
        <v xml:space="preserve"> </v>
      </c>
      <c r="N42" s="27"/>
      <c r="O42" s="4" t="str">
        <f t="shared" si="10"/>
        <v xml:space="preserve"> </v>
      </c>
      <c r="P42" s="5" t="str" cm="1">
        <f t="array" ref="P42"/>
        <v xml:space="preserve"> </v>
      </c>
      <c r="Q42" s="5" t="str">
        <f t="shared" si="3"/>
        <v xml:space="preserve"> </v>
      </c>
      <c r="R42" s="30" t="str" cm="1">
        <f t="array" ref="R42">IFERROR(IF(B42=0," ",(P42-LOOKUP(2,1/($X$4:$X$50="ActiveRev Req't"),$P$4:$P$50))/LOOKUP(2,1/($X$4:$X$50="ActiveRev Req't"),$P$4:$P$50))," ")</f>
        <v xml:space="preserve"> </v>
      </c>
      <c r="S42" s="30" t="str">
        <f t="shared" si="11"/>
        <v xml:space="preserve"> </v>
      </c>
      <c r="T42" s="5" t="str" cm="1">
        <f t="array" ref="T42"/>
        <v xml:space="preserve"> </v>
      </c>
      <c r="U42" s="5" t="str">
        <f t="shared" si="4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12"/>
        <v xml:space="preserve"> </v>
      </c>
      <c r="X42" t="str">
        <f t="shared" si="5"/>
        <v/>
      </c>
    </row>
    <row r="43" spans="1:24" x14ac:dyDescent="0.25">
      <c r="A43" s="26"/>
      <c r="B43" s="26"/>
      <c r="C43" s="26"/>
      <c r="D43" s="27"/>
      <c r="E43" s="28"/>
      <c r="F43" s="3">
        <f t="shared" si="6"/>
        <v>0</v>
      </c>
      <c r="G43" s="29" t="str">
        <f t="shared" si="7"/>
        <v xml:space="preserve"> </v>
      </c>
      <c r="H43" s="3">
        <f t="shared" si="8"/>
        <v>0</v>
      </c>
      <c r="I43" s="30">
        <f t="shared" si="9"/>
        <v>0</v>
      </c>
      <c r="J43" s="27"/>
      <c r="K43" s="20" t="str">
        <f t="shared" si="0"/>
        <v xml:space="preserve"> </v>
      </c>
      <c r="L43" s="21" t="str">
        <f t="shared" si="1"/>
        <v xml:space="preserve"> </v>
      </c>
      <c r="M43" s="21" t="str">
        <f t="shared" si="13"/>
        <v xml:space="preserve"> </v>
      </c>
      <c r="N43" s="27"/>
      <c r="O43" s="4" t="str">
        <f t="shared" si="10"/>
        <v xml:space="preserve"> </v>
      </c>
      <c r="P43" s="5" t="str" cm="1">
        <f t="array" ref="P43"/>
        <v xml:space="preserve"> </v>
      </c>
      <c r="Q43" s="5" t="str">
        <f t="shared" si="3"/>
        <v xml:space="preserve"> </v>
      </c>
      <c r="R43" s="30" t="str" cm="1">
        <f t="array" ref="R43">IFERROR(IF(B43=0," ",(P43-LOOKUP(2,1/($X$4:$X$50="ActiveRev Req't"),$P$4:$P$50))/LOOKUP(2,1/($X$4:$X$50="ActiveRev Req't"),$P$4:$P$50))," ")</f>
        <v xml:space="preserve"> </v>
      </c>
      <c r="S43" s="30" t="str">
        <f t="shared" si="11"/>
        <v xml:space="preserve"> </v>
      </c>
      <c r="T43" s="5" t="str" cm="1">
        <f t="array" ref="T43"/>
        <v xml:space="preserve"> </v>
      </c>
      <c r="U43" s="5" t="str">
        <f t="shared" si="4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12"/>
        <v xml:space="preserve"> </v>
      </c>
      <c r="X43" t="str">
        <f t="shared" si="5"/>
        <v/>
      </c>
    </row>
    <row r="44" spans="1:24" x14ac:dyDescent="0.25">
      <c r="A44" s="26"/>
      <c r="B44" s="26"/>
      <c r="C44" s="26"/>
      <c r="D44" s="27"/>
      <c r="E44" s="28"/>
      <c r="F44" s="3">
        <f t="shared" si="6"/>
        <v>0</v>
      </c>
      <c r="G44" s="29" t="str">
        <f t="shared" si="7"/>
        <v xml:space="preserve"> </v>
      </c>
      <c r="H44" s="3">
        <f t="shared" si="8"/>
        <v>0</v>
      </c>
      <c r="I44" s="30">
        <f t="shared" si="9"/>
        <v>0</v>
      </c>
      <c r="J44" s="27"/>
      <c r="K44" s="20" t="str">
        <f t="shared" si="0"/>
        <v xml:space="preserve"> </v>
      </c>
      <c r="L44" s="21" t="str">
        <f t="shared" si="1"/>
        <v xml:space="preserve"> </v>
      </c>
      <c r="M44" s="21" t="str">
        <f t="shared" si="13"/>
        <v xml:space="preserve"> </v>
      </c>
      <c r="N44" s="27"/>
      <c r="O44" s="4" t="str">
        <f t="shared" si="10"/>
        <v xml:space="preserve"> </v>
      </c>
      <c r="P44" s="5" t="str" cm="1">
        <f t="array" ref="P44"/>
        <v xml:space="preserve"> </v>
      </c>
      <c r="Q44" s="5" t="str">
        <f t="shared" si="3"/>
        <v xml:space="preserve"> </v>
      </c>
      <c r="R44" s="30" t="str" cm="1">
        <f t="array" ref="R44">IFERROR(IF(B44=0," ",(P44-LOOKUP(2,1/($X$4:$X$50="ActiveRev Req't"),$P$4:$P$50))/LOOKUP(2,1/($X$4:$X$50="ActiveRev Req't"),$P$4:$P$50))," ")</f>
        <v xml:space="preserve"> </v>
      </c>
      <c r="S44" s="30" t="str">
        <f t="shared" si="11"/>
        <v xml:space="preserve"> </v>
      </c>
      <c r="T44" s="5" t="str" cm="1">
        <f t="array" ref="T44"/>
        <v xml:space="preserve"> </v>
      </c>
      <c r="U44" s="5" t="str">
        <f t="shared" si="4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12"/>
        <v xml:space="preserve"> </v>
      </c>
      <c r="X44" t="str">
        <f t="shared" si="5"/>
        <v/>
      </c>
    </row>
    <row r="45" spans="1:24" x14ac:dyDescent="0.25">
      <c r="A45" s="26"/>
      <c r="B45" s="26"/>
      <c r="C45" s="26"/>
      <c r="D45" s="27"/>
      <c r="E45" s="28"/>
      <c r="F45" s="3">
        <f t="shared" si="6"/>
        <v>0</v>
      </c>
      <c r="G45" s="29" t="str">
        <f t="shared" si="7"/>
        <v xml:space="preserve"> </v>
      </c>
      <c r="H45" s="3">
        <f t="shared" si="8"/>
        <v>0</v>
      </c>
      <c r="I45" s="30">
        <f t="shared" si="9"/>
        <v>0</v>
      </c>
      <c r="J45" s="27"/>
      <c r="K45" s="20" t="str">
        <f t="shared" si="0"/>
        <v xml:space="preserve"> </v>
      </c>
      <c r="L45" s="21" t="str">
        <f t="shared" si="1"/>
        <v xml:space="preserve"> </v>
      </c>
      <c r="M45" s="21" t="str">
        <f t="shared" si="13"/>
        <v xml:space="preserve"> </v>
      </c>
      <c r="N45" s="27"/>
      <c r="O45" s="4" t="str">
        <f t="shared" si="10"/>
        <v xml:space="preserve"> </v>
      </c>
      <c r="P45" s="5" t="str" cm="1">
        <f t="array" ref="P45"/>
        <v xml:space="preserve"> </v>
      </c>
      <c r="Q45" s="5" t="str">
        <f t="shared" si="3"/>
        <v xml:space="preserve"> </v>
      </c>
      <c r="R45" s="30" t="str" cm="1">
        <f t="array" ref="R45">IFERROR(IF(B45=0," ",(P45-LOOKUP(2,1/($X$4:$X$50="ActiveRev Req't"),$P$4:$P$50))/LOOKUP(2,1/($X$4:$X$50="ActiveRev Req't"),$P$4:$P$50))," ")</f>
        <v xml:space="preserve"> </v>
      </c>
      <c r="S45" s="30" t="str">
        <f t="shared" si="11"/>
        <v xml:space="preserve"> </v>
      </c>
      <c r="T45" s="5" t="str" cm="1">
        <f t="array" ref="T45"/>
        <v xml:space="preserve"> </v>
      </c>
      <c r="U45" s="5" t="str">
        <f t="shared" si="4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12"/>
        <v xml:space="preserve"> </v>
      </c>
      <c r="X45" t="str">
        <f t="shared" si="5"/>
        <v/>
      </c>
    </row>
    <row r="46" spans="1:24" x14ac:dyDescent="0.25">
      <c r="A46" s="26"/>
      <c r="B46" s="26"/>
      <c r="C46" s="26"/>
      <c r="D46" s="27"/>
      <c r="E46" s="28"/>
      <c r="F46" s="3">
        <f t="shared" si="6"/>
        <v>0</v>
      </c>
      <c r="G46" s="29" t="str">
        <f t="shared" si="7"/>
        <v xml:space="preserve"> </v>
      </c>
      <c r="H46" s="3">
        <f t="shared" si="8"/>
        <v>0</v>
      </c>
      <c r="I46" s="30">
        <f t="shared" si="9"/>
        <v>0</v>
      </c>
      <c r="J46" s="27"/>
      <c r="K46" s="20" t="str">
        <f t="shared" si="0"/>
        <v xml:space="preserve"> </v>
      </c>
      <c r="L46" s="21" t="str">
        <f t="shared" si="1"/>
        <v xml:space="preserve"> </v>
      </c>
      <c r="M46" s="21" t="str">
        <f t="shared" si="13"/>
        <v xml:space="preserve"> </v>
      </c>
      <c r="N46" s="27"/>
      <c r="O46" s="4" t="str">
        <f t="shared" si="10"/>
        <v xml:space="preserve"> </v>
      </c>
      <c r="P46" s="5" t="str" cm="1">
        <f t="array" ref="P46"/>
        <v xml:space="preserve"> </v>
      </c>
      <c r="Q46" s="5" t="str">
        <f t="shared" si="3"/>
        <v xml:space="preserve"> </v>
      </c>
      <c r="R46" s="30" t="str" cm="1">
        <f t="array" ref="R46">IFERROR(IF(B46=0," ",(P46-LOOKUP(2,1/($X$4:$X$50="ActiveRev Req't"),$P$4:$P$50))/LOOKUP(2,1/($X$4:$X$50="ActiveRev Req't"),$P$4:$P$50))," ")</f>
        <v xml:space="preserve"> </v>
      </c>
      <c r="S46" s="30" t="str">
        <f t="shared" si="11"/>
        <v xml:space="preserve"> </v>
      </c>
      <c r="T46" s="5" t="str" cm="1">
        <f t="array" ref="T46"/>
        <v xml:space="preserve"> </v>
      </c>
      <c r="U46" s="5" t="str">
        <f t="shared" si="4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12"/>
        <v xml:space="preserve"> </v>
      </c>
      <c r="X46" t="str">
        <f t="shared" si="5"/>
        <v/>
      </c>
    </row>
    <row r="47" spans="1:24" x14ac:dyDescent="0.25">
      <c r="A47" s="26"/>
      <c r="B47" s="26"/>
      <c r="C47" s="26"/>
      <c r="D47" s="27"/>
      <c r="E47" s="28"/>
      <c r="F47" s="3">
        <f t="shared" si="6"/>
        <v>0</v>
      </c>
      <c r="G47" s="29" t="str">
        <f t="shared" si="7"/>
        <v xml:space="preserve"> </v>
      </c>
      <c r="H47" s="3">
        <f t="shared" si="8"/>
        <v>0</v>
      </c>
      <c r="I47" s="30">
        <f t="shared" si="9"/>
        <v>0</v>
      </c>
      <c r="J47" s="27"/>
      <c r="K47" s="20" t="str">
        <f t="shared" si="0"/>
        <v xml:space="preserve"> </v>
      </c>
      <c r="L47" s="21" t="str">
        <f t="shared" si="1"/>
        <v xml:space="preserve"> </v>
      </c>
      <c r="M47" s="21" t="str">
        <f t="shared" si="13"/>
        <v xml:space="preserve"> </v>
      </c>
      <c r="N47" s="27"/>
      <c r="O47" s="4" t="str">
        <f t="shared" si="10"/>
        <v xml:space="preserve"> </v>
      </c>
      <c r="P47" s="5" t="str" cm="1">
        <f t="array" ref="P47"/>
        <v xml:space="preserve"> </v>
      </c>
      <c r="Q47" s="5" t="str">
        <f t="shared" si="3"/>
        <v xml:space="preserve"> </v>
      </c>
      <c r="R47" s="30" t="str" cm="1">
        <f t="array" ref="R47">IFERROR(IF(B47=0," ",(P47-LOOKUP(2,1/($X$4:$X$50="ActiveRev Req't"),$P$4:$P$50))/LOOKUP(2,1/($X$4:$X$50="ActiveRev Req't"),$P$4:$P$50))," ")</f>
        <v xml:space="preserve"> </v>
      </c>
      <c r="S47" s="30" t="str">
        <f t="shared" si="11"/>
        <v xml:space="preserve"> </v>
      </c>
      <c r="T47" s="5" t="str" cm="1">
        <f t="array" ref="T47"/>
        <v xml:space="preserve"> </v>
      </c>
      <c r="U47" s="5" t="str">
        <f t="shared" si="4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12"/>
        <v xml:space="preserve"> </v>
      </c>
      <c r="X47" t="str">
        <f t="shared" si="5"/>
        <v/>
      </c>
    </row>
    <row r="48" spans="1:24" x14ac:dyDescent="0.25">
      <c r="A48" s="26"/>
      <c r="B48" s="26"/>
      <c r="C48" s="26"/>
      <c r="D48" s="27"/>
      <c r="E48" s="28"/>
      <c r="F48" s="3">
        <f t="shared" si="6"/>
        <v>0</v>
      </c>
      <c r="G48" s="29" t="str">
        <f t="shared" si="7"/>
        <v xml:space="preserve"> </v>
      </c>
      <c r="H48" s="3">
        <f t="shared" si="8"/>
        <v>0</v>
      </c>
      <c r="I48" s="30">
        <f t="shared" si="9"/>
        <v>0</v>
      </c>
      <c r="J48" s="27"/>
      <c r="K48" s="20" t="str">
        <f t="shared" si="0"/>
        <v xml:space="preserve"> </v>
      </c>
      <c r="L48" s="21" t="str">
        <f t="shared" si="1"/>
        <v xml:space="preserve"> </v>
      </c>
      <c r="M48" s="21" t="str">
        <f t="shared" si="13"/>
        <v xml:space="preserve"> </v>
      </c>
      <c r="N48" s="27"/>
      <c r="O48" s="4" t="str">
        <f t="shared" si="10"/>
        <v xml:space="preserve"> </v>
      </c>
      <c r="P48" s="5" t="str" cm="1">
        <f t="array" ref="P48"/>
        <v xml:space="preserve"> </v>
      </c>
      <c r="Q48" s="5" t="str">
        <f t="shared" si="3"/>
        <v xml:space="preserve"> </v>
      </c>
      <c r="R48" s="30" t="str" cm="1">
        <f t="array" ref="R48">IFERROR(IF(B48=0," ",(P48-LOOKUP(2,1/($X$4:$X$50="ActiveRev Req't"),$P$4:$P$50))/LOOKUP(2,1/($X$4:$X$50="ActiveRev Req't"),$P$4:$P$50))," ")</f>
        <v xml:space="preserve"> </v>
      </c>
      <c r="S48" s="30" t="str">
        <f t="shared" si="11"/>
        <v xml:space="preserve"> </v>
      </c>
      <c r="T48" s="5" t="str" cm="1">
        <f t="array" ref="T48"/>
        <v xml:space="preserve"> </v>
      </c>
      <c r="U48" s="5" t="str">
        <f t="shared" si="4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12"/>
        <v xml:space="preserve"> </v>
      </c>
      <c r="X48" t="str">
        <f t="shared" si="5"/>
        <v/>
      </c>
    </row>
    <row r="49" spans="1:24" x14ac:dyDescent="0.25">
      <c r="A49" s="26"/>
      <c r="B49" s="26"/>
      <c r="C49" s="26"/>
      <c r="D49" s="27"/>
      <c r="E49" s="28"/>
      <c r="F49" s="3">
        <f t="shared" si="6"/>
        <v>0</v>
      </c>
      <c r="G49" s="29" t="str">
        <f t="shared" si="7"/>
        <v xml:space="preserve"> </v>
      </c>
      <c r="H49" s="3">
        <f t="shared" si="8"/>
        <v>0</v>
      </c>
      <c r="I49" s="30">
        <f t="shared" si="9"/>
        <v>0</v>
      </c>
      <c r="J49" s="27"/>
      <c r="K49" s="20" t="str">
        <f t="shared" si="0"/>
        <v xml:space="preserve"> </v>
      </c>
      <c r="L49" s="21" t="str">
        <f t="shared" si="1"/>
        <v xml:space="preserve"> </v>
      </c>
      <c r="M49" s="21" t="str">
        <f t="shared" si="13"/>
        <v xml:space="preserve"> </v>
      </c>
      <c r="N49" s="27"/>
      <c r="O49" s="4" t="str">
        <f t="shared" si="10"/>
        <v xml:space="preserve"> </v>
      </c>
      <c r="P49" s="5" t="str" cm="1">
        <f t="array" ref="P49"/>
        <v xml:space="preserve"> </v>
      </c>
      <c r="Q49" s="5" t="str">
        <f t="shared" si="3"/>
        <v xml:space="preserve"> </v>
      </c>
      <c r="R49" s="30" t="str" cm="1">
        <f t="array" ref="R49">IFERROR(IF(B49=0," ",(P49-LOOKUP(2,1/($X$4:$X$50="ActiveRev Req't"),$P$4:$P$50))/LOOKUP(2,1/($X$4:$X$50="ActiveRev Req't"),$P$4:$P$50))," ")</f>
        <v xml:space="preserve"> </v>
      </c>
      <c r="S49" s="30" t="str">
        <f t="shared" si="11"/>
        <v xml:space="preserve"> </v>
      </c>
      <c r="T49" s="5" t="str" cm="1">
        <f t="array" ref="T49"/>
        <v xml:space="preserve"> </v>
      </c>
      <c r="U49" s="5" t="str">
        <f t="shared" si="4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12"/>
        <v xml:space="preserve"> </v>
      </c>
      <c r="X49" t="str">
        <f t="shared" si="5"/>
        <v/>
      </c>
    </row>
    <row r="50" spans="1:24" x14ac:dyDescent="0.25">
      <c r="A50" s="26"/>
      <c r="B50" s="26"/>
      <c r="C50" s="26"/>
      <c r="D50" s="27"/>
      <c r="E50" s="28"/>
      <c r="F50" s="3">
        <f t="shared" si="6"/>
        <v>0</v>
      </c>
      <c r="G50" s="29" t="str">
        <f t="shared" si="7"/>
        <v xml:space="preserve"> </v>
      </c>
      <c r="H50" s="3">
        <f t="shared" si="8"/>
        <v>0</v>
      </c>
      <c r="I50" s="30">
        <f t="shared" si="9"/>
        <v>0</v>
      </c>
      <c r="J50" s="27"/>
      <c r="K50" s="20" t="str">
        <f t="shared" si="0"/>
        <v xml:space="preserve"> </v>
      </c>
      <c r="L50" s="21" t="str">
        <f t="shared" si="1"/>
        <v xml:space="preserve"> </v>
      </c>
      <c r="M50" s="21" t="str">
        <f t="shared" si="13"/>
        <v xml:space="preserve"> </v>
      </c>
      <c r="N50" s="27"/>
      <c r="O50" s="4" t="str">
        <f t="shared" si="10"/>
        <v xml:space="preserve"> </v>
      </c>
      <c r="P50" s="5" t="str" cm="1">
        <f t="array" ref="P50"/>
        <v xml:space="preserve"> </v>
      </c>
      <c r="Q50" s="5" t="str">
        <f t="shared" si="3"/>
        <v xml:space="preserve"> </v>
      </c>
      <c r="R50" s="30" t="str" cm="1">
        <f t="array" ref="R50">IFERROR(IF(B50=0," ",(P50-LOOKUP(2,1/($X$4:$X$50="ActiveRev Req't"),$P$4:$P$50))/LOOKUP(2,1/($X$4:$X$50="ActiveRev Req't"),$P$4:$P$50))," ")</f>
        <v xml:space="preserve"> </v>
      </c>
      <c r="S50" s="30" t="str">
        <f t="shared" si="11"/>
        <v xml:space="preserve"> </v>
      </c>
      <c r="T50" s="5" t="str" cm="1">
        <f t="array" ref="T50"/>
        <v xml:space="preserve"> </v>
      </c>
      <c r="U50" s="5" t="str">
        <f t="shared" si="4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12"/>
        <v xml:space="preserve"> </v>
      </c>
      <c r="X50" t="str">
        <f t="shared" si="5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9C43-F411-485B-9260-FEA36BBFE6A7}">
  <sheetPr>
    <tabColor theme="5" tint="0.39997558519241921"/>
    <pageSetUpPr fitToPage="1"/>
  </sheetPr>
  <dimension ref="A1:X51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9" sqref="C9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55</v>
      </c>
      <c r="C4" s="13" t="s">
        <v>25</v>
      </c>
      <c r="D4" s="15"/>
      <c r="E4" s="16">
        <v>68256343.447103977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83.94</v>
      </c>
      <c r="P4" s="5">
        <v>64.209999999999994</v>
      </c>
      <c r="Q4" s="5">
        <f t="shared" ref="Q4:Q50" si="0">IF(P4=" "," ",P4*12)</f>
        <v>770.52</v>
      </c>
      <c r="R4" s="24" t="s">
        <v>27</v>
      </c>
      <c r="S4" s="24"/>
      <c r="T4" s="5">
        <v>50.71</v>
      </c>
      <c r="U4" s="5">
        <f t="shared" ref="U4:U50" si="1">IF(T4=" "," ",T4*12)</f>
        <v>608.52</v>
      </c>
      <c r="V4" s="24" t="s">
        <v>27</v>
      </c>
      <c r="W4" s="25"/>
      <c r="X4" t="str">
        <f>CONCATENATE(A4,D4)</f>
        <v>Superseded</v>
      </c>
    </row>
    <row r="5" spans="1:24" x14ac:dyDescent="0.25">
      <c r="A5" s="26" t="s">
        <v>23</v>
      </c>
      <c r="B5" s="27" t="s">
        <v>64</v>
      </c>
      <c r="C5" s="26" t="s">
        <v>65</v>
      </c>
      <c r="D5" s="27" t="s">
        <v>26</v>
      </c>
      <c r="E5" s="28"/>
      <c r="F5" s="3">
        <f>IF(E5=0,0,(E5-LOOKUP(2,1/($X$4:$X$50="ActiveRev Req't"),$E$4:$E$50)))</f>
        <v>0</v>
      </c>
      <c r="G5" s="29" t="str">
        <f>IF(E5=0," ",(F5/LOOKUP(2,1/($X$4:$X$50="ActiveRev Req't"),$E$4:$E$50)))</f>
        <v xml:space="preserve"> </v>
      </c>
      <c r="H5" s="3">
        <f>IF(E5=0,0,E5-$E$4)</f>
        <v>0</v>
      </c>
      <c r="I5" s="30">
        <f>IF(H5=" "," ",H5/$E$4)</f>
        <v>0</v>
      </c>
      <c r="J5" s="31"/>
      <c r="K5" s="20" t="str">
        <f t="shared" ref="K5:K50" si="2">IF(J5=0," ",IF(DAY(J5)&lt;=14,TEXT(J5,"mmmm"),TEXT(EOMONTH(J5,1),"mmmm")))</f>
        <v xml:space="preserve"> </v>
      </c>
      <c r="L5" s="21" t="str">
        <f t="shared" ref="L5:L50" si="3">IF(J5=0," ",YEAR(J5))</f>
        <v xml:space="preserve"> </v>
      </c>
      <c r="M5" s="21" t="str">
        <f t="shared" ref="M5:M50" si="4">IF(J5=0," ",IF(AND(MONTH(J5)=12,K5="January"),YEAR(J5)+1,YEAR(J5)))</f>
        <v xml:space="preserve"> </v>
      </c>
      <c r="N5" s="31">
        <v>45186</v>
      </c>
      <c r="O5" s="4">
        <f>IF(B5=0," ",$O$4)</f>
        <v>83.94</v>
      </c>
      <c r="P5" s="5" t="str" cm="1">
        <f t="array" ref="P5"/>
        <v xml:space="preserve"> </v>
      </c>
      <c r="Q5" s="5" t="str">
        <f t="shared" si="0"/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>IFERROR(IF(B5=0," ",(P5-$P$4)/$P$4)," ")</f>
        <v xml:space="preserve"> </v>
      </c>
      <c r="T5" s="5" t="str" cm="1">
        <f t="array" ref="T5"/>
        <v xml:space="preserve"> </v>
      </c>
      <c r="U5" s="5" t="str">
        <f t="shared" si="1"/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 t="shared" ref="W5:W50" si="5">IFERROR(IF(B5=0," ",(T5-$T$4)/$T$4)," ")</f>
        <v xml:space="preserve"> </v>
      </c>
      <c r="X5" t="str">
        <f t="shared" ref="X5:X50" si="6">CONCATENATE(A5,D5)</f>
        <v>SupersededRev Req't</v>
      </c>
    </row>
    <row r="6" spans="1:24" x14ac:dyDescent="0.25">
      <c r="A6" s="26" t="s">
        <v>28</v>
      </c>
      <c r="B6" s="27" t="s">
        <v>57</v>
      </c>
      <c r="C6" s="26" t="s">
        <v>30</v>
      </c>
      <c r="D6" s="27" t="s">
        <v>31</v>
      </c>
      <c r="E6" s="28"/>
      <c r="F6" s="3">
        <f t="shared" ref="F6:F50" si="7">IF(E6=0,0,(E6-LOOKUP(2,1/($X$4:$X$50="ActiveRev Req't"),$E$4:$E$50)))</f>
        <v>0</v>
      </c>
      <c r="G6" s="29" t="str">
        <f t="shared" ref="G6:G50" si="8">IF(E6=0," ",(F6/LOOKUP(2,1/($X$4:$X$50="ActiveRev Req't"),$E$4:$E$50)))</f>
        <v xml:space="preserve"> </v>
      </c>
      <c r="H6" s="3">
        <f t="shared" ref="H6:H50" si="9">IF(E6=0,0,E6-$E$4)</f>
        <v>0</v>
      </c>
      <c r="I6" s="30">
        <f t="shared" ref="I6:I50" si="10">IF(H6=" "," ",H6/$E$4)</f>
        <v>0</v>
      </c>
      <c r="J6" s="31"/>
      <c r="K6" s="20" t="str">
        <f t="shared" si="2"/>
        <v xml:space="preserve"> </v>
      </c>
      <c r="L6" s="21" t="str">
        <f t="shared" si="3"/>
        <v xml:space="preserve"> </v>
      </c>
      <c r="M6" s="21" t="str">
        <f t="shared" si="4"/>
        <v xml:space="preserve"> </v>
      </c>
      <c r="N6" s="31">
        <v>45291</v>
      </c>
      <c r="O6" s="4">
        <f t="shared" ref="O6:O50" si="11">IF(B6=0," ",$O$4)</f>
        <v>83.94</v>
      </c>
      <c r="P6" s="5" t="str" cm="1">
        <f t="array" ref="P6"/>
        <v xml:space="preserve"> </v>
      </c>
      <c r="Q6" s="5" t="str">
        <f t="shared" si="0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>IFERROR(IF(B6=0," ",(P6-$P$4)/$P$4)," ")</f>
        <v xml:space="preserve"> </v>
      </c>
      <c r="T6" s="5" t="str" cm="1">
        <f t="array" ref="T6"/>
        <v xml:space="preserve"> </v>
      </c>
      <c r="U6" s="5" t="str">
        <f t="shared" si="1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si="5"/>
        <v xml:space="preserve"> </v>
      </c>
      <c r="X6" t="str">
        <f t="shared" si="6"/>
        <v>ActiveSurcharge</v>
      </c>
    </row>
    <row r="7" spans="1:24" x14ac:dyDescent="0.25">
      <c r="A7" s="26" t="s">
        <v>28</v>
      </c>
      <c r="B7" s="27" t="s">
        <v>58</v>
      </c>
      <c r="C7" s="26" t="s">
        <v>33</v>
      </c>
      <c r="D7" s="27" t="s">
        <v>59</v>
      </c>
      <c r="E7" s="28"/>
      <c r="F7" s="3">
        <f t="shared" si="7"/>
        <v>0</v>
      </c>
      <c r="G7" s="29" t="str">
        <f t="shared" si="8"/>
        <v xml:space="preserve"> </v>
      </c>
      <c r="H7" s="3">
        <f t="shared" si="9"/>
        <v>0</v>
      </c>
      <c r="I7" s="30">
        <f t="shared" si="10"/>
        <v>0</v>
      </c>
      <c r="J7" s="31"/>
      <c r="K7" s="20" t="str">
        <f t="shared" si="2"/>
        <v xml:space="preserve"> </v>
      </c>
      <c r="L7" s="21" t="str">
        <f t="shared" si="3"/>
        <v xml:space="preserve"> </v>
      </c>
      <c r="M7" s="21" t="str">
        <f t="shared" si="4"/>
        <v xml:space="preserve"> </v>
      </c>
      <c r="N7" s="31">
        <v>45015</v>
      </c>
      <c r="O7" s="4">
        <f t="shared" si="11"/>
        <v>83.94</v>
      </c>
      <c r="P7" s="5" t="str" cm="1">
        <f t="array" ref="P7"/>
        <v xml:space="preserve"> </v>
      </c>
      <c r="Q7" s="5" t="str">
        <f t="shared" si="0"/>
        <v xml:space="preserve"> </v>
      </c>
      <c r="R7" s="30" t="str" cm="1">
        <f t="array" ref="R7">IFERROR(IF(B7=0," ",(P7-LOOKUP(2,1/($X$4:$X$50="ActiveRev Req't"),$P$4:$P$50))/LOOKUP(2,1/($X$4:$X$50="ActiveRev Req't"),$P$4:$P$50))," ")</f>
        <v xml:space="preserve"> </v>
      </c>
      <c r="S7" s="30" t="str">
        <f>IFERROR(IF(B7=0," ",(P7-$P$4)/$P$4)," ")</f>
        <v xml:space="preserve"> </v>
      </c>
      <c r="T7" s="5" t="str" cm="1">
        <f t="array" ref="T7"/>
        <v xml:space="preserve"> </v>
      </c>
      <c r="U7" s="5" t="str">
        <f t="shared" si="1"/>
        <v xml:space="preserve"> 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 t="str">
        <f t="shared" si="5"/>
        <v xml:space="preserve"> </v>
      </c>
      <c r="X7" t="str">
        <f t="shared" si="6"/>
        <v>ActiveCredit</v>
      </c>
    </row>
    <row r="8" spans="1:24" x14ac:dyDescent="0.25">
      <c r="A8" s="26" t="s">
        <v>28</v>
      </c>
      <c r="B8" s="27" t="s">
        <v>60</v>
      </c>
      <c r="C8" s="26" t="s">
        <v>35</v>
      </c>
      <c r="D8" s="27" t="s">
        <v>26</v>
      </c>
      <c r="E8" s="28">
        <v>71542340.822905585</v>
      </c>
      <c r="F8" s="3">
        <f t="shared" si="7"/>
        <v>0</v>
      </c>
      <c r="G8" s="29">
        <f t="shared" si="8"/>
        <v>0</v>
      </c>
      <c r="H8" s="3">
        <f t="shared" si="9"/>
        <v>3285997.375801608</v>
      </c>
      <c r="I8" s="30">
        <f t="shared" si="10"/>
        <v>4.8142007172536701E-2</v>
      </c>
      <c r="J8" s="31">
        <v>44927</v>
      </c>
      <c r="K8" s="20" t="str">
        <f t="shared" si="2"/>
        <v>January</v>
      </c>
      <c r="L8" s="21">
        <f t="shared" si="3"/>
        <v>2023</v>
      </c>
      <c r="M8" s="21">
        <f t="shared" si="4"/>
        <v>2023</v>
      </c>
      <c r="N8" s="31"/>
      <c r="O8" s="4">
        <f t="shared" si="11"/>
        <v>83.94</v>
      </c>
      <c r="P8" s="5">
        <f/>
        <v>69.02</v>
      </c>
      <c r="Q8" s="5">
        <f t="shared" si="0"/>
        <v>828.24</v>
      </c>
      <c r="R8" s="30" cm="1">
        <f t="array" ref="R8">IFERROR(IF(B8=0," ",(P8-LOOKUP(2,1/($X$4:$X$50="ActiveRev Req't"),$P$4:$P$50))/LOOKUP(2,1/($X$4:$X$50="ActiveRev Req't"),$P$4:$P$50))," ")</f>
        <v>0</v>
      </c>
      <c r="S8" s="30">
        <f>IFERROR(IF(B8=0," ",(P8-$P$4)/$P$4)," ")</f>
        <v>7.4910450085656485E-2</v>
      </c>
      <c r="T8" s="5">
        <f/>
        <v>54.37</v>
      </c>
      <c r="U8" s="5">
        <f t="shared" si="1"/>
        <v>652.43999999999994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si="5"/>
        <v>7.2175113389863862E-2</v>
      </c>
      <c r="X8" t="str">
        <f t="shared" si="6"/>
        <v>ActiveRev Req't</v>
      </c>
    </row>
    <row r="9" spans="1:24" x14ac:dyDescent="0.25">
      <c r="A9" s="26" t="s">
        <v>28</v>
      </c>
      <c r="B9" s="27" t="s">
        <v>60</v>
      </c>
      <c r="C9" s="26" t="s">
        <v>36</v>
      </c>
      <c r="D9" s="27" t="s">
        <v>31</v>
      </c>
      <c r="E9" s="28"/>
      <c r="F9" s="3">
        <f t="shared" si="7"/>
        <v>0</v>
      </c>
      <c r="G9" s="29" t="str">
        <f t="shared" si="8"/>
        <v xml:space="preserve"> </v>
      </c>
      <c r="H9" s="3">
        <f t="shared" si="9"/>
        <v>0</v>
      </c>
      <c r="I9" s="30">
        <f t="shared" si="10"/>
        <v>0</v>
      </c>
      <c r="J9" s="31">
        <v>44927</v>
      </c>
      <c r="K9" s="20" t="str">
        <f t="shared" si="2"/>
        <v>January</v>
      </c>
      <c r="L9" s="21">
        <f t="shared" si="3"/>
        <v>2023</v>
      </c>
      <c r="M9" s="21">
        <f t="shared" si="4"/>
        <v>2023</v>
      </c>
      <c r="N9" s="31"/>
      <c r="O9" s="4">
        <f t="shared" si="11"/>
        <v>83.94</v>
      </c>
      <c r="P9" s="5" cm="1">
        <f t="array" ref="P9"/>
        <v>0</v>
      </c>
      <c r="Q9" s="5">
        <f t="shared" si="0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>IFERROR(IF(B9=0," ",(P9-$P$4)/$P$4)," ")</f>
        <v>-1</v>
      </c>
      <c r="T9" s="5" cm="1">
        <f t="array" ref="T9"/>
        <v>0</v>
      </c>
      <c r="U9" s="5">
        <f t="shared" si="1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5"/>
        <v>-1</v>
      </c>
      <c r="X9" t="str">
        <f t="shared" si="6"/>
        <v>ActiveSurcharge</v>
      </c>
    </row>
    <row r="10" spans="1:24" x14ac:dyDescent="0.25">
      <c r="A10" s="26" t="s">
        <v>39</v>
      </c>
      <c r="B10" s="27" t="s">
        <v>42</v>
      </c>
      <c r="C10" s="26" t="s">
        <v>41</v>
      </c>
      <c r="D10" s="27" t="s">
        <v>26</v>
      </c>
      <c r="E10" s="28"/>
      <c r="F10" s="3">
        <f t="shared" si="7"/>
        <v>0</v>
      </c>
      <c r="G10" s="29" t="str">
        <f t="shared" si="8"/>
        <v xml:space="preserve"> </v>
      </c>
      <c r="H10" s="3">
        <f t="shared" si="9"/>
        <v>0</v>
      </c>
      <c r="I10" s="30">
        <f t="shared" si="10"/>
        <v>0</v>
      </c>
      <c r="J10" s="31">
        <v>44986</v>
      </c>
      <c r="K10" s="20" t="str">
        <f t="shared" si="2"/>
        <v>March</v>
      </c>
      <c r="L10" s="21">
        <f t="shared" si="3"/>
        <v>2023</v>
      </c>
      <c r="M10" s="21">
        <f t="shared" si="4"/>
        <v>2023</v>
      </c>
      <c r="N10" s="27"/>
      <c r="O10" s="4">
        <f t="shared" si="11"/>
        <v>83.94</v>
      </c>
      <c r="P10" s="5" cm="1">
        <f t="array" ref="P10"/>
        <v>0</v>
      </c>
      <c r="Q10" s="5">
        <f t="shared" si="0"/>
        <v>0</v>
      </c>
      <c r="R10" s="30" cm="1">
        <f t="array" ref="R10">IFERROR(IF(B10=0," ",(P10-LOOKUP(2,1/($X$4:$X$50="ActiveRev Req't"),$P$4:$P$50))/LOOKUP(2,1/($X$4:$X$50="ActiveRev Req't"),$P$4:$P$50))," ")</f>
        <v>-1</v>
      </c>
      <c r="S10" s="30">
        <f t="shared" ref="S10:S50" si="12">IFERROR(IF(B10=0," ",(P10-$P$4)/$P$4)," ")</f>
        <v>-1</v>
      </c>
      <c r="T10" s="5" cm="1">
        <f t="array" ref="T10"/>
        <v>0</v>
      </c>
      <c r="U10" s="5">
        <f t="shared" si="1"/>
        <v>0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>
        <f t="shared" si="5"/>
        <v>-1</v>
      </c>
      <c r="X10" t="str">
        <f t="shared" si="6"/>
        <v>AnticipatedRev Req't</v>
      </c>
    </row>
    <row r="11" spans="1:24" x14ac:dyDescent="0.25">
      <c r="A11" s="26" t="s">
        <v>39</v>
      </c>
      <c r="B11" s="27" t="s">
        <v>42</v>
      </c>
      <c r="C11" s="26" t="s">
        <v>43</v>
      </c>
      <c r="D11" s="27" t="s">
        <v>26</v>
      </c>
      <c r="E11" s="28"/>
      <c r="F11" s="3">
        <f t="shared" si="7"/>
        <v>0</v>
      </c>
      <c r="G11" s="29" t="str">
        <f t="shared" si="8"/>
        <v xml:space="preserve"> </v>
      </c>
      <c r="H11" s="3">
        <f t="shared" si="9"/>
        <v>0</v>
      </c>
      <c r="I11" s="30">
        <f t="shared" si="10"/>
        <v>0</v>
      </c>
      <c r="J11" s="31"/>
      <c r="K11" s="20" t="str">
        <f t="shared" si="2"/>
        <v xml:space="preserve"> </v>
      </c>
      <c r="L11" s="21" t="str">
        <f t="shared" si="3"/>
        <v xml:space="preserve"> </v>
      </c>
      <c r="M11" s="21" t="str">
        <f t="shared" si="4"/>
        <v xml:space="preserve"> </v>
      </c>
      <c r="N11" s="27"/>
      <c r="O11" s="4">
        <f t="shared" si="11"/>
        <v>83.94</v>
      </c>
      <c r="P11" s="5" t="str" cm="1">
        <f t="array" ref="P11"/>
        <v xml:space="preserve"> </v>
      </c>
      <c r="Q11" s="5" t="str">
        <f t="shared" si="0"/>
        <v xml:space="preserve"> </v>
      </c>
      <c r="R11" s="30" t="str" cm="1">
        <f t="array" ref="R11">IFERROR(IF(B11=0," ",(P11-LOOKUP(2,1/($X$4:$X$50="ActiveRev Req't"),$P$4:$P$50))/LOOKUP(2,1/($X$4:$X$50="ActiveRev Req't"),$P$4:$P$50))," ")</f>
        <v xml:space="preserve"> </v>
      </c>
      <c r="S11" s="30" t="str">
        <f t="shared" si="12"/>
        <v xml:space="preserve"> </v>
      </c>
      <c r="T11" s="5" t="str" cm="1">
        <f t="array" ref="T11"/>
        <v xml:space="preserve"> </v>
      </c>
      <c r="U11" s="5" t="str">
        <f t="shared" si="1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5"/>
        <v xml:space="preserve"> </v>
      </c>
      <c r="X11" t="str">
        <f t="shared" si="6"/>
        <v>AnticipatedRev Req't</v>
      </c>
    </row>
    <row r="12" spans="1:24" x14ac:dyDescent="0.25">
      <c r="A12" s="26" t="s">
        <v>39</v>
      </c>
      <c r="B12" s="27" t="s">
        <v>42</v>
      </c>
      <c r="C12" s="26" t="s">
        <v>44</v>
      </c>
      <c r="D12" s="27" t="s">
        <v>31</v>
      </c>
      <c r="E12" s="28"/>
      <c r="F12" s="3">
        <f t="shared" si="7"/>
        <v>0</v>
      </c>
      <c r="G12" s="29" t="str">
        <f t="shared" si="8"/>
        <v xml:space="preserve"> </v>
      </c>
      <c r="H12" s="3">
        <f t="shared" si="9"/>
        <v>0</v>
      </c>
      <c r="I12" s="30">
        <f t="shared" si="10"/>
        <v>0</v>
      </c>
      <c r="J12" s="31"/>
      <c r="K12" s="20" t="str">
        <f t="shared" si="2"/>
        <v xml:space="preserve"> </v>
      </c>
      <c r="L12" s="21" t="str">
        <f t="shared" si="3"/>
        <v xml:space="preserve"> </v>
      </c>
      <c r="M12" s="21" t="str">
        <f t="shared" si="4"/>
        <v xml:space="preserve"> </v>
      </c>
      <c r="N12" s="27"/>
      <c r="O12" s="4">
        <f t="shared" si="11"/>
        <v>83.94</v>
      </c>
      <c r="P12" s="5" t="str" cm="1">
        <f t="array" ref="P12"/>
        <v xml:space="preserve"> </v>
      </c>
      <c r="Q12" s="5" t="str">
        <f t="shared" si="0"/>
        <v xml:space="preserve"> </v>
      </c>
      <c r="R12" s="30" t="str" cm="1">
        <f t="array" ref="R12">IFERROR(IF(B12=0," ",(P12-LOOKUP(2,1/($X$4:$X$50="ActiveRev Req't"),$P$4:$P$50))/LOOKUP(2,1/($X$4:$X$50="ActiveRev Req't"),$P$4:$P$50))," ")</f>
        <v xml:space="preserve"> </v>
      </c>
      <c r="S12" s="30" t="str">
        <f t="shared" si="12"/>
        <v xml:space="preserve"> </v>
      </c>
      <c r="T12" s="5" t="str" cm="1">
        <f t="array" ref="T12"/>
        <v xml:space="preserve"> </v>
      </c>
      <c r="U12" s="5" t="str">
        <f t="shared" si="1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5"/>
        <v xml:space="preserve"> </v>
      </c>
      <c r="X12" t="str">
        <f t="shared" si="6"/>
        <v>AnticipatedSurcharge</v>
      </c>
    </row>
    <row r="13" spans="1:24" x14ac:dyDescent="0.25">
      <c r="A13" s="26" t="s">
        <v>39</v>
      </c>
      <c r="B13" s="27" t="s">
        <v>42</v>
      </c>
      <c r="C13" s="26" t="s">
        <v>45</v>
      </c>
      <c r="D13" s="27" t="s">
        <v>31</v>
      </c>
      <c r="E13" s="28"/>
      <c r="F13" s="3">
        <f t="shared" si="7"/>
        <v>0</v>
      </c>
      <c r="G13" s="29" t="str">
        <f t="shared" si="8"/>
        <v xml:space="preserve"> </v>
      </c>
      <c r="H13" s="3">
        <f t="shared" si="9"/>
        <v>0</v>
      </c>
      <c r="I13" s="30">
        <f t="shared" si="10"/>
        <v>0</v>
      </c>
      <c r="J13" s="31"/>
      <c r="K13" s="20" t="str">
        <f t="shared" si="2"/>
        <v xml:space="preserve"> </v>
      </c>
      <c r="L13" s="21" t="str">
        <f t="shared" si="3"/>
        <v xml:space="preserve"> </v>
      </c>
      <c r="M13" s="21" t="str">
        <f t="shared" si="4"/>
        <v xml:space="preserve"> </v>
      </c>
      <c r="N13" s="27"/>
      <c r="O13" s="4">
        <f t="shared" si="11"/>
        <v>83.94</v>
      </c>
      <c r="P13" s="5" t="str" cm="1">
        <f t="array" ref="P13"/>
        <v xml:space="preserve"> </v>
      </c>
      <c r="Q13" s="5" t="str">
        <f t="shared" si="0"/>
        <v xml:space="preserve"> </v>
      </c>
      <c r="R13" s="30" t="str" cm="1">
        <f t="array" ref="R13">IFERROR(IF(B13=0," ",(P13-LOOKUP(2,1/($X$4:$X$50="ActiveRev Req't"),$P$4:$P$50))/LOOKUP(2,1/($X$4:$X$50="ActiveRev Req't"),$P$4:$P$50))," ")</f>
        <v xml:space="preserve"> </v>
      </c>
      <c r="S13" s="30" t="str">
        <f t="shared" si="12"/>
        <v xml:space="preserve"> </v>
      </c>
      <c r="T13" s="5" t="str" cm="1">
        <f t="array" ref="T13"/>
        <v xml:space="preserve"> </v>
      </c>
      <c r="U13" s="5" t="str">
        <f t="shared" si="1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5"/>
        <v xml:space="preserve"> </v>
      </c>
      <c r="X13" t="str">
        <f t="shared" si="6"/>
        <v>AnticipatedSurcharge</v>
      </c>
    </row>
    <row r="14" spans="1:24" x14ac:dyDescent="0.25">
      <c r="A14" s="26" t="s">
        <v>46</v>
      </c>
      <c r="B14" s="27" t="s">
        <v>47</v>
      </c>
      <c r="C14" s="26" t="s">
        <v>48</v>
      </c>
      <c r="D14" s="27" t="s">
        <v>26</v>
      </c>
      <c r="E14" s="28">
        <v>87005583.444656953</v>
      </c>
      <c r="F14" s="3">
        <f t="shared" si="7"/>
        <v>15463242.621751368</v>
      </c>
      <c r="G14" s="29">
        <f t="shared" si="8"/>
        <v>0.21614113326301071</v>
      </c>
      <c r="H14" s="3">
        <f t="shared" si="9"/>
        <v>18749239.997552976</v>
      </c>
      <c r="I14" s="30">
        <f t="shared" si="10"/>
        <v>0.2746886084233755</v>
      </c>
      <c r="J14" s="31">
        <v>45292</v>
      </c>
      <c r="K14" s="20" t="str">
        <f t="shared" si="2"/>
        <v>January</v>
      </c>
      <c r="L14" s="21">
        <f t="shared" si="3"/>
        <v>2024</v>
      </c>
      <c r="M14" s="21">
        <f t="shared" si="4"/>
        <v>2024</v>
      </c>
      <c r="N14" s="27"/>
      <c r="O14" s="4">
        <f t="shared" si="11"/>
        <v>83.94</v>
      </c>
      <c r="P14" s="5" cm="1">
        <f t="array" ref="P14"/>
        <v>71.27</v>
      </c>
      <c r="Q14" s="5">
        <f t="shared" si="0"/>
        <v>855.24</v>
      </c>
      <c r="R14" s="30" cm="1">
        <f t="array" ref="R14">IFERROR(IF(B14=0," ",(P14-LOOKUP(2,1/($X$4:$X$50="ActiveRev Req't"),$P$4:$P$50))/LOOKUP(2,1/($X$4:$X$50="ActiveRev Req't"),$P$4:$P$50))," ")</f>
        <v>3.2599246595189799E-2</v>
      </c>
      <c r="S14" s="30">
        <f t="shared" si="12"/>
        <v>0.10995172091574526</v>
      </c>
      <c r="T14" s="5" cm="1">
        <f t="array" ref="T14"/>
        <v>52.28</v>
      </c>
      <c r="U14" s="5">
        <f t="shared" si="1"/>
        <v>627.36</v>
      </c>
      <c r="V14" s="30" cm="1">
        <f t="array" ref="V14">IFERROR(IF(F14=0," ",(T14-LOOKUP(2,1/($X$4:$X$50="ActiveRev Req't"),$T$4:$T$50))/LOOKUP(2,1/($X$4:$X$50="ActiveRev Req't"),$T$4:$T$50))," ")</f>
        <v>-3.8440316350928753E-2</v>
      </c>
      <c r="W14" s="30">
        <f t="shared" si="5"/>
        <v>3.096036284756459E-2</v>
      </c>
      <c r="X14" t="str">
        <f t="shared" si="6"/>
        <v>Pending - FiledRev Req't</v>
      </c>
    </row>
    <row r="15" spans="1:24" x14ac:dyDescent="0.25">
      <c r="A15" s="26" t="s">
        <v>39</v>
      </c>
      <c r="B15" s="27" t="s">
        <v>42</v>
      </c>
      <c r="C15" s="26" t="s">
        <v>49</v>
      </c>
      <c r="D15" s="27" t="s">
        <v>31</v>
      </c>
      <c r="E15" s="28"/>
      <c r="F15" s="3">
        <f t="shared" si="7"/>
        <v>0</v>
      </c>
      <c r="G15" s="29" t="str">
        <f t="shared" si="8"/>
        <v xml:space="preserve"> </v>
      </c>
      <c r="H15" s="3">
        <f t="shared" si="9"/>
        <v>0</v>
      </c>
      <c r="I15" s="30">
        <f t="shared" si="10"/>
        <v>0</v>
      </c>
      <c r="J15" s="31"/>
      <c r="K15" s="20" t="str">
        <f t="shared" si="2"/>
        <v xml:space="preserve"> </v>
      </c>
      <c r="L15" s="21" t="str">
        <f t="shared" si="3"/>
        <v xml:space="preserve"> </v>
      </c>
      <c r="M15" s="21" t="str">
        <f t="shared" si="4"/>
        <v xml:space="preserve"> </v>
      </c>
      <c r="N15" s="27"/>
      <c r="O15" s="4">
        <f t="shared" si="11"/>
        <v>83.94</v>
      </c>
      <c r="P15" s="5" t="str" cm="1">
        <f t="array" ref="P15"/>
        <v xml:space="preserve"> </v>
      </c>
      <c r="Q15" s="5" t="str">
        <f t="shared" si="0"/>
        <v xml:space="preserve"> </v>
      </c>
      <c r="R15" s="30" t="str" cm="1">
        <f t="array" ref="R15">IFERROR(IF(B15=0," ",(P15-LOOKUP(2,1/($X$4:$X$50="ActiveRev Req't"),$P$4:$P$50))/LOOKUP(2,1/($X$4:$X$50="ActiveRev Req't"),$P$4:$P$50))," ")</f>
        <v xml:space="preserve"> </v>
      </c>
      <c r="S15" s="30" t="str">
        <f t="shared" si="12"/>
        <v xml:space="preserve"> </v>
      </c>
      <c r="T15" s="5" t="str" cm="1">
        <f t="array" ref="T15"/>
        <v xml:space="preserve"> </v>
      </c>
      <c r="U15" s="5" t="str">
        <f t="shared" si="1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5"/>
        <v xml:space="preserve"> </v>
      </c>
      <c r="X15" t="str">
        <f t="shared" si="6"/>
        <v>AnticipatedSurcharge</v>
      </c>
    </row>
    <row r="16" spans="1:24" x14ac:dyDescent="0.25">
      <c r="A16" s="26" t="s">
        <v>39</v>
      </c>
      <c r="B16" s="27" t="s">
        <v>42</v>
      </c>
      <c r="C16" s="26" t="s">
        <v>50</v>
      </c>
      <c r="D16" s="27" t="s">
        <v>31</v>
      </c>
      <c r="E16" s="28"/>
      <c r="F16" s="3">
        <f t="shared" si="7"/>
        <v>0</v>
      </c>
      <c r="G16" s="29" t="str">
        <f t="shared" si="8"/>
        <v xml:space="preserve"> </v>
      </c>
      <c r="H16" s="3">
        <f t="shared" si="9"/>
        <v>0</v>
      </c>
      <c r="I16" s="30">
        <f t="shared" si="10"/>
        <v>0</v>
      </c>
      <c r="J16" s="31"/>
      <c r="K16" s="20" t="str">
        <f t="shared" si="2"/>
        <v xml:space="preserve"> </v>
      </c>
      <c r="L16" s="21" t="str">
        <f t="shared" si="3"/>
        <v xml:space="preserve"> </v>
      </c>
      <c r="M16" s="21" t="str">
        <f t="shared" si="4"/>
        <v xml:space="preserve"> </v>
      </c>
      <c r="N16" s="27"/>
      <c r="O16" s="4">
        <f t="shared" si="11"/>
        <v>83.94</v>
      </c>
      <c r="P16" s="5" t="str" cm="1">
        <f t="array" ref="P16"/>
        <v xml:space="preserve"> </v>
      </c>
      <c r="Q16" s="5" t="str">
        <f t="shared" si="0"/>
        <v xml:space="preserve"> </v>
      </c>
      <c r="R16" s="30" t="str" cm="1">
        <f t="array" ref="R16">IFERROR(IF(B16=0," ",(P16-LOOKUP(2,1/($X$4:$X$50="ActiveRev Req't"),$P$4:$P$50))/LOOKUP(2,1/($X$4:$X$50="ActiveRev Req't"),$P$4:$P$50))," ")</f>
        <v xml:space="preserve"> </v>
      </c>
      <c r="S16" s="30" t="str">
        <f t="shared" si="12"/>
        <v xml:space="preserve"> </v>
      </c>
      <c r="T16" s="5" t="str" cm="1">
        <f t="array" ref="T16"/>
        <v xml:space="preserve"> </v>
      </c>
      <c r="U16" s="5" t="str">
        <f t="shared" si="1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5"/>
        <v xml:space="preserve"> </v>
      </c>
      <c r="X16" t="str">
        <f t="shared" si="6"/>
        <v>AnticipatedSurcharge</v>
      </c>
    </row>
    <row r="17" spans="1:24" x14ac:dyDescent="0.25">
      <c r="A17" s="26" t="s">
        <v>39</v>
      </c>
      <c r="B17" s="27" t="s">
        <v>42</v>
      </c>
      <c r="C17" s="26" t="s">
        <v>51</v>
      </c>
      <c r="D17" s="27" t="s">
        <v>31</v>
      </c>
      <c r="E17" s="28"/>
      <c r="F17" s="3">
        <f t="shared" si="7"/>
        <v>0</v>
      </c>
      <c r="G17" s="29" t="str">
        <f t="shared" si="8"/>
        <v xml:space="preserve"> </v>
      </c>
      <c r="H17" s="3">
        <f t="shared" si="9"/>
        <v>0</v>
      </c>
      <c r="I17" s="30">
        <f t="shared" si="10"/>
        <v>0</v>
      </c>
      <c r="J17" s="31"/>
      <c r="K17" s="20" t="str">
        <f t="shared" si="2"/>
        <v xml:space="preserve"> </v>
      </c>
      <c r="L17" s="21" t="str">
        <f t="shared" si="3"/>
        <v xml:space="preserve"> </v>
      </c>
      <c r="M17" s="21" t="str">
        <f t="shared" si="4"/>
        <v xml:space="preserve"> </v>
      </c>
      <c r="N17" s="27"/>
      <c r="O17" s="4">
        <f t="shared" si="11"/>
        <v>83.94</v>
      </c>
      <c r="P17" s="5" t="str" cm="1">
        <f t="array" ref="P17"/>
        <v xml:space="preserve"> </v>
      </c>
      <c r="Q17" s="5" t="str">
        <f t="shared" si="0"/>
        <v xml:space="preserve"> </v>
      </c>
      <c r="R17" s="30" t="str" cm="1">
        <f t="array" ref="R17">IFERROR(IF(B17=0," ",(P17-LOOKUP(2,1/($X$4:$X$50="ActiveRev Req't"),$P$4:$P$50))/LOOKUP(2,1/($X$4:$X$50="ActiveRev Req't"),$P$4:$P$50))," ")</f>
        <v xml:space="preserve"> </v>
      </c>
      <c r="S17" s="30" t="str">
        <f t="shared" si="12"/>
        <v xml:space="preserve"> </v>
      </c>
      <c r="T17" s="5" t="str" cm="1">
        <f t="array" ref="T17"/>
        <v xml:space="preserve"> </v>
      </c>
      <c r="U17" s="5" t="str">
        <f t="shared" si="1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5"/>
        <v xml:space="preserve"> </v>
      </c>
      <c r="X17" t="str">
        <f t="shared" si="6"/>
        <v>AnticipatedSurcharge</v>
      </c>
    </row>
    <row r="18" spans="1:24" x14ac:dyDescent="0.25">
      <c r="A18" s="26" t="s">
        <v>39</v>
      </c>
      <c r="B18" s="27" t="s">
        <v>42</v>
      </c>
      <c r="C18" s="26" t="s">
        <v>45</v>
      </c>
      <c r="D18" s="27" t="s">
        <v>31</v>
      </c>
      <c r="E18" s="28"/>
      <c r="F18" s="3">
        <f t="shared" si="7"/>
        <v>0</v>
      </c>
      <c r="G18" s="29" t="str">
        <f t="shared" si="8"/>
        <v xml:space="preserve"> </v>
      </c>
      <c r="H18" s="3">
        <f t="shared" si="9"/>
        <v>0</v>
      </c>
      <c r="I18" s="30">
        <f t="shared" si="10"/>
        <v>0</v>
      </c>
      <c r="J18" s="31"/>
      <c r="K18" s="20" t="str">
        <f t="shared" si="2"/>
        <v xml:space="preserve"> </v>
      </c>
      <c r="L18" s="21" t="str">
        <f t="shared" si="3"/>
        <v xml:space="preserve"> </v>
      </c>
      <c r="M18" s="21" t="str">
        <f t="shared" si="4"/>
        <v xml:space="preserve"> </v>
      </c>
      <c r="N18" s="27"/>
      <c r="O18" s="4">
        <f t="shared" si="11"/>
        <v>83.94</v>
      </c>
      <c r="P18" s="5" t="str" cm="1">
        <f t="array" ref="P18"/>
        <v xml:space="preserve"> </v>
      </c>
      <c r="Q18" s="5" t="str">
        <f t="shared" si="0"/>
        <v xml:space="preserve"> </v>
      </c>
      <c r="R18" s="30" t="str" cm="1">
        <f t="array" ref="R18">IFERROR(IF(B18=0," ",(P18-LOOKUP(2,1/($X$4:$X$50="ActiveRev Req't"),$P$4:$P$50))/LOOKUP(2,1/($X$4:$X$50="ActiveRev Req't"),$P$4:$P$50))," ")</f>
        <v xml:space="preserve"> </v>
      </c>
      <c r="S18" s="30" t="str">
        <f t="shared" si="12"/>
        <v xml:space="preserve"> </v>
      </c>
      <c r="T18" s="5" t="str" cm="1">
        <f t="array" ref="T18"/>
        <v xml:space="preserve"> </v>
      </c>
      <c r="U18" s="5" t="str">
        <f t="shared" si="1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5"/>
        <v xml:space="preserve"> </v>
      </c>
      <c r="X18" t="str">
        <f t="shared" si="6"/>
        <v>AnticipatedSurcharge</v>
      </c>
    </row>
    <row r="19" spans="1:24" x14ac:dyDescent="0.25">
      <c r="A19" s="26" t="s">
        <v>46</v>
      </c>
      <c r="B19" s="27" t="s">
        <v>47</v>
      </c>
      <c r="C19" s="26" t="s">
        <v>52</v>
      </c>
      <c r="D19" s="27" t="s">
        <v>26</v>
      </c>
      <c r="E19" s="28">
        <v>96620941.471891269</v>
      </c>
      <c r="F19" s="3">
        <f t="shared" si="7"/>
        <v>25078600.648985684</v>
      </c>
      <c r="G19" s="29">
        <f t="shared" si="8"/>
        <v>0.3505420756509034</v>
      </c>
      <c r="H19" s="3">
        <f t="shared" si="9"/>
        <v>28364598.024787292</v>
      </c>
      <c r="I19" s="30">
        <f t="shared" si="10"/>
        <v>0.4155598819437018</v>
      </c>
      <c r="J19" s="31">
        <v>45658</v>
      </c>
      <c r="K19" s="20" t="str">
        <f t="shared" si="2"/>
        <v>January</v>
      </c>
      <c r="L19" s="21">
        <f t="shared" si="3"/>
        <v>2025</v>
      </c>
      <c r="M19" s="21">
        <f t="shared" si="4"/>
        <v>2025</v>
      </c>
      <c r="N19" s="27"/>
      <c r="O19" s="4">
        <f t="shared" si="11"/>
        <v>83.94</v>
      </c>
      <c r="P19" s="5" cm="1">
        <f t="array" ref="P19"/>
        <v>75.739999999999995</v>
      </c>
      <c r="Q19" s="5">
        <f t="shared" si="0"/>
        <v>908.87999999999988</v>
      </c>
      <c r="R19" s="30" cm="1">
        <f t="array" ref="R19">IFERROR(IF(B19=0," ",(P19-LOOKUP(2,1/($X$4:$X$50="ActiveRev Req't"),$P$4:$P$50))/LOOKUP(2,1/($X$4:$X$50="ActiveRev Req't"),$P$4:$P$50))," ")</f>
        <v>9.7363083164300188E-2</v>
      </c>
      <c r="S19" s="30">
        <f t="shared" si="12"/>
        <v>0.17956704563152159</v>
      </c>
      <c r="T19" s="5" cm="1">
        <f t="array" ref="T19"/>
        <v>55.62</v>
      </c>
      <c r="U19" s="5">
        <f t="shared" si="1"/>
        <v>667.43999999999994</v>
      </c>
      <c r="V19" s="30" cm="1">
        <f t="array" ref="V19">IFERROR(IF(F19=0," ",(T19-LOOKUP(2,1/($X$4:$X$50="ActiveRev Req't"),$T$4:$T$50))/LOOKUP(2,1/($X$4:$X$50="ActiveRev Req't"),$T$4:$T$50))," ")</f>
        <v>2.299061982711054E-2</v>
      </c>
      <c r="W19" s="30">
        <f t="shared" si="5"/>
        <v>9.6825083809899362E-2</v>
      </c>
      <c r="X19" t="str">
        <f t="shared" si="6"/>
        <v>Pending - FiledRev Req't</v>
      </c>
    </row>
    <row r="20" spans="1:24" x14ac:dyDescent="0.25">
      <c r="A20" s="26" t="s">
        <v>39</v>
      </c>
      <c r="B20" s="27" t="s">
        <v>42</v>
      </c>
      <c r="C20" s="26" t="s">
        <v>36</v>
      </c>
      <c r="D20" s="27" t="s">
        <v>31</v>
      </c>
      <c r="E20" s="28"/>
      <c r="F20" s="3">
        <f t="shared" si="7"/>
        <v>0</v>
      </c>
      <c r="G20" s="29" t="str">
        <f t="shared" si="8"/>
        <v xml:space="preserve"> </v>
      </c>
      <c r="H20" s="3">
        <f t="shared" si="9"/>
        <v>0</v>
      </c>
      <c r="I20" s="30">
        <f t="shared" si="10"/>
        <v>0</v>
      </c>
      <c r="J20" s="31"/>
      <c r="K20" s="20" t="str">
        <f t="shared" si="2"/>
        <v xml:space="preserve"> </v>
      </c>
      <c r="L20" s="21" t="str">
        <f t="shared" si="3"/>
        <v xml:space="preserve"> </v>
      </c>
      <c r="M20" s="21" t="str">
        <f t="shared" si="4"/>
        <v xml:space="preserve"> </v>
      </c>
      <c r="N20" s="27"/>
      <c r="O20" s="4">
        <f t="shared" si="11"/>
        <v>83.94</v>
      </c>
      <c r="P20" s="5" t="str" cm="1">
        <f t="array" ref="P20"/>
        <v xml:space="preserve"> </v>
      </c>
      <c r="Q20" s="5" t="str">
        <f t="shared" si="0"/>
        <v xml:space="preserve"> </v>
      </c>
      <c r="R20" s="30" t="str" cm="1">
        <f t="array" ref="R20">IFERROR(IF(B20=0," ",(P20-LOOKUP(2,1/($X$4:$X$50="ActiveRev Req't"),$P$4:$P$50))/LOOKUP(2,1/($X$4:$X$50="ActiveRev Req't"),$P$4:$P$50))," ")</f>
        <v xml:space="preserve"> </v>
      </c>
      <c r="S20" s="30" t="str">
        <f t="shared" si="12"/>
        <v xml:space="preserve"> </v>
      </c>
      <c r="T20" s="5" t="str" cm="1">
        <f t="array" ref="T20"/>
        <v xml:space="preserve"> </v>
      </c>
      <c r="U20" s="5" t="str">
        <f t="shared" si="1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5"/>
        <v xml:space="preserve"> </v>
      </c>
      <c r="X20" t="str">
        <f t="shared" si="6"/>
        <v>AnticipatedSurcharge</v>
      </c>
    </row>
    <row r="21" spans="1:24" x14ac:dyDescent="0.25">
      <c r="A21" s="26" t="s">
        <v>39</v>
      </c>
      <c r="B21" s="27" t="s">
        <v>42</v>
      </c>
      <c r="C21" s="26" t="s">
        <v>45</v>
      </c>
      <c r="D21" s="27" t="s">
        <v>31</v>
      </c>
      <c r="E21" s="28"/>
      <c r="F21" s="3">
        <f t="shared" si="7"/>
        <v>0</v>
      </c>
      <c r="G21" s="29" t="str">
        <f t="shared" si="8"/>
        <v xml:space="preserve"> </v>
      </c>
      <c r="H21" s="3">
        <f t="shared" si="9"/>
        <v>0</v>
      </c>
      <c r="I21" s="30">
        <f t="shared" si="10"/>
        <v>0</v>
      </c>
      <c r="J21" s="31"/>
      <c r="K21" s="20" t="str">
        <f t="shared" si="2"/>
        <v xml:space="preserve"> </v>
      </c>
      <c r="L21" s="21" t="str">
        <f t="shared" si="3"/>
        <v xml:space="preserve"> </v>
      </c>
      <c r="M21" s="21" t="str">
        <f t="shared" si="4"/>
        <v xml:space="preserve"> </v>
      </c>
      <c r="N21" s="27"/>
      <c r="O21" s="4">
        <f t="shared" si="11"/>
        <v>83.94</v>
      </c>
      <c r="P21" s="5" t="str" cm="1">
        <f t="array" ref="P21"/>
        <v xml:space="preserve"> </v>
      </c>
      <c r="Q21" s="5" t="str">
        <f t="shared" si="0"/>
        <v xml:space="preserve"> </v>
      </c>
      <c r="R21" s="30" t="str" cm="1">
        <f t="array" ref="R21">IFERROR(IF(B21=0," ",(P21-LOOKUP(2,1/($X$4:$X$50="ActiveRev Req't"),$P$4:$P$50))/LOOKUP(2,1/($X$4:$X$50="ActiveRev Req't"),$P$4:$P$50))," ")</f>
        <v xml:space="preserve"> </v>
      </c>
      <c r="S21" s="30" t="str">
        <f t="shared" si="12"/>
        <v xml:space="preserve"> </v>
      </c>
      <c r="T21" s="5" t="str" cm="1">
        <f t="array" ref="T21"/>
        <v xml:space="preserve"> </v>
      </c>
      <c r="U21" s="5" t="str">
        <f t="shared" si="1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5"/>
        <v xml:space="preserve"> </v>
      </c>
      <c r="X21" t="str">
        <f t="shared" si="6"/>
        <v>AnticipatedSurcharge</v>
      </c>
    </row>
    <row r="22" spans="1:24" x14ac:dyDescent="0.25">
      <c r="A22" s="26" t="s">
        <v>46</v>
      </c>
      <c r="B22" s="27" t="s">
        <v>47</v>
      </c>
      <c r="C22" s="26" t="s">
        <v>53</v>
      </c>
      <c r="D22" s="27" t="s">
        <v>26</v>
      </c>
      <c r="E22" s="28">
        <v>104287593.62562706</v>
      </c>
      <c r="F22" s="3">
        <f t="shared" si="7"/>
        <v>32745252.802721471</v>
      </c>
      <c r="G22" s="29">
        <f t="shared" si="8"/>
        <v>0.45770452051294191</v>
      </c>
      <c r="H22" s="3">
        <f t="shared" si="9"/>
        <v>36031250.178523079</v>
      </c>
      <c r="I22" s="30">
        <f t="shared" si="10"/>
        <v>0.5278813419949151</v>
      </c>
      <c r="J22" s="31">
        <v>46023</v>
      </c>
      <c r="K22" s="20" t="str">
        <f t="shared" si="2"/>
        <v>January</v>
      </c>
      <c r="L22" s="21">
        <f t="shared" si="3"/>
        <v>2026</v>
      </c>
      <c r="M22" s="21">
        <f t="shared" si="4"/>
        <v>2026</v>
      </c>
      <c r="N22" s="27"/>
      <c r="O22" s="4">
        <f t="shared" si="11"/>
        <v>83.94</v>
      </c>
      <c r="P22" s="5" cm="1">
        <f t="array" ref="P22"/>
        <v>79.44</v>
      </c>
      <c r="Q22" s="5">
        <f t="shared" si="0"/>
        <v>953.28</v>
      </c>
      <c r="R22" s="30" cm="1">
        <f t="array" ref="R22">IFERROR(IF(B22=0," ",(P22-LOOKUP(2,1/($X$4:$X$50="ActiveRev Req't"),$P$4:$P$50))/LOOKUP(2,1/($X$4:$X$50="ActiveRev Req't"),$P$4:$P$50))," ")</f>
        <v>0.15097073312083456</v>
      </c>
      <c r="S22" s="30">
        <f t="shared" si="12"/>
        <v>0.23719046877433431</v>
      </c>
      <c r="T22" s="5" cm="1">
        <f t="array" ref="T22"/>
        <v>58.4</v>
      </c>
      <c r="U22" s="5">
        <f t="shared" si="1"/>
        <v>700.8</v>
      </c>
      <c r="V22" s="30" cm="1">
        <f t="array" ref="V22">IFERROR(IF(F22=0," ",(T22-LOOKUP(2,1/($X$4:$X$50="ActiveRev Req't"),$T$4:$T$50))/LOOKUP(2,1/($X$4:$X$50="ActiveRev Req't"),$T$4:$T$50))," ")</f>
        <v>7.4121758322604397E-2</v>
      </c>
      <c r="W22" s="30">
        <f t="shared" si="5"/>
        <v>0.15164661802405832</v>
      </c>
      <c r="X22" t="str">
        <f t="shared" si="6"/>
        <v>Pending - FiledRev Req't</v>
      </c>
    </row>
    <row r="23" spans="1:24" x14ac:dyDescent="0.25">
      <c r="A23" s="26" t="s">
        <v>39</v>
      </c>
      <c r="B23" s="27" t="s">
        <v>42</v>
      </c>
      <c r="C23" s="26" t="s">
        <v>36</v>
      </c>
      <c r="D23" s="27" t="s">
        <v>31</v>
      </c>
      <c r="E23" s="28"/>
      <c r="F23" s="3">
        <f t="shared" si="7"/>
        <v>0</v>
      </c>
      <c r="G23" s="29" t="str">
        <f t="shared" si="8"/>
        <v xml:space="preserve"> </v>
      </c>
      <c r="H23" s="3">
        <f t="shared" si="9"/>
        <v>0</v>
      </c>
      <c r="I23" s="30">
        <f t="shared" si="10"/>
        <v>0</v>
      </c>
      <c r="J23" s="31"/>
      <c r="K23" s="20" t="str">
        <f t="shared" si="2"/>
        <v xml:space="preserve"> </v>
      </c>
      <c r="L23" s="21" t="str">
        <f t="shared" si="3"/>
        <v xml:space="preserve"> </v>
      </c>
      <c r="M23" s="21" t="str">
        <f t="shared" si="4"/>
        <v xml:space="preserve"> </v>
      </c>
      <c r="N23" s="27"/>
      <c r="O23" s="4">
        <f t="shared" si="11"/>
        <v>83.94</v>
      </c>
      <c r="P23" s="5" t="str" cm="1">
        <f t="array" ref="P23"/>
        <v xml:space="preserve"> </v>
      </c>
      <c r="Q23" s="5" t="str">
        <f t="shared" si="0"/>
        <v xml:space="preserve"> </v>
      </c>
      <c r="R23" s="30" t="str" cm="1">
        <f t="array" ref="R23">IFERROR(IF(B23=0," ",(P23-LOOKUP(2,1/($X$4:$X$50="ActiveRev Req't"),$P$4:$P$50))/LOOKUP(2,1/($X$4:$X$50="ActiveRev Req't"),$P$4:$P$50))," ")</f>
        <v xml:space="preserve"> </v>
      </c>
      <c r="S23" s="30" t="str">
        <f t="shared" si="12"/>
        <v xml:space="preserve"> </v>
      </c>
      <c r="T23" s="5" t="str" cm="1">
        <f t="array" ref="T23"/>
        <v xml:space="preserve"> </v>
      </c>
      <c r="U23" s="5" t="str">
        <f t="shared" si="1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5"/>
        <v xml:space="preserve"> </v>
      </c>
      <c r="X23" t="str">
        <f t="shared" si="6"/>
        <v>AnticipatedSurcharge</v>
      </c>
    </row>
    <row r="24" spans="1:24" x14ac:dyDescent="0.25">
      <c r="A24" s="26" t="s">
        <v>39</v>
      </c>
      <c r="B24" s="27" t="s">
        <v>42</v>
      </c>
      <c r="C24" s="26" t="s">
        <v>45</v>
      </c>
      <c r="D24" s="27" t="s">
        <v>31</v>
      </c>
      <c r="E24" s="28"/>
      <c r="F24" s="3">
        <f t="shared" si="7"/>
        <v>0</v>
      </c>
      <c r="G24" s="29" t="str">
        <f t="shared" si="8"/>
        <v xml:space="preserve"> </v>
      </c>
      <c r="H24" s="3">
        <f t="shared" si="9"/>
        <v>0</v>
      </c>
      <c r="I24" s="30">
        <f t="shared" si="10"/>
        <v>0</v>
      </c>
      <c r="J24" s="31"/>
      <c r="K24" s="20" t="str">
        <f t="shared" si="2"/>
        <v xml:space="preserve"> </v>
      </c>
      <c r="L24" s="21" t="str">
        <f t="shared" si="3"/>
        <v xml:space="preserve"> </v>
      </c>
      <c r="M24" s="21" t="str">
        <f t="shared" si="4"/>
        <v xml:space="preserve"> </v>
      </c>
      <c r="N24" s="27"/>
      <c r="O24" s="4">
        <f t="shared" si="11"/>
        <v>83.94</v>
      </c>
      <c r="P24" s="5" t="str" cm="1">
        <f t="array" ref="P24"/>
        <v xml:space="preserve"> </v>
      </c>
      <c r="Q24" s="5" t="str">
        <f t="shared" si="0"/>
        <v xml:space="preserve"> </v>
      </c>
      <c r="R24" s="30" t="str" cm="1">
        <f t="array" ref="R24">IFERROR(IF(B24=0," ",(P24-LOOKUP(2,1/($X$4:$X$50="ActiveRev Req't"),$P$4:$P$50))/LOOKUP(2,1/($X$4:$X$50="ActiveRev Req't"),$P$4:$P$50))," ")</f>
        <v xml:space="preserve"> </v>
      </c>
      <c r="S24" s="30" t="str">
        <f t="shared" si="12"/>
        <v xml:space="preserve"> </v>
      </c>
      <c r="T24" s="5" t="str" cm="1">
        <f t="array" ref="T24"/>
        <v xml:space="preserve"> </v>
      </c>
      <c r="U24" s="5" t="str">
        <f t="shared" si="1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5"/>
        <v xml:space="preserve"> </v>
      </c>
      <c r="X24" t="str">
        <f t="shared" si="6"/>
        <v>AnticipatedSurcharge</v>
      </c>
    </row>
    <row r="25" spans="1:24" x14ac:dyDescent="0.25">
      <c r="A25" s="26"/>
      <c r="B25" s="27"/>
      <c r="C25" s="26"/>
      <c r="D25" s="27"/>
      <c r="E25" s="28"/>
      <c r="F25" s="3">
        <f t="shared" si="7"/>
        <v>0</v>
      </c>
      <c r="G25" s="29" t="str">
        <f t="shared" si="8"/>
        <v xml:space="preserve"> </v>
      </c>
      <c r="H25" s="3">
        <f t="shared" si="9"/>
        <v>0</v>
      </c>
      <c r="I25" s="30">
        <f t="shared" si="10"/>
        <v>0</v>
      </c>
      <c r="J25" s="31"/>
      <c r="K25" s="20" t="str">
        <f t="shared" si="2"/>
        <v xml:space="preserve"> </v>
      </c>
      <c r="L25" s="21" t="str">
        <f t="shared" si="3"/>
        <v xml:space="preserve"> </v>
      </c>
      <c r="M25" s="21" t="str">
        <f t="shared" si="4"/>
        <v xml:space="preserve"> </v>
      </c>
      <c r="N25" s="27"/>
      <c r="O25" s="4" t="str">
        <f t="shared" si="11"/>
        <v xml:space="preserve"> </v>
      </c>
      <c r="P25" s="5" t="str" cm="1">
        <f t="array" ref="P25"/>
        <v xml:space="preserve"> </v>
      </c>
      <c r="Q25" s="5" t="str">
        <f t="shared" si="0"/>
        <v xml:space="preserve"> </v>
      </c>
      <c r="R25" s="30" t="str" cm="1">
        <f t="array" ref="R25">IFERROR(IF(B25=0," ",(P25-LOOKUP(2,1/($X$4:$X$50="ActiveRev Req't"),$P$4:$P$50))/LOOKUP(2,1/($X$4:$X$50="ActiveRev Req't"),$P$4:$P$50))," ")</f>
        <v xml:space="preserve"> </v>
      </c>
      <c r="S25" s="30" t="str">
        <f t="shared" si="12"/>
        <v xml:space="preserve"> </v>
      </c>
      <c r="T25" s="5" t="str" cm="1">
        <f t="array" ref="T25"/>
        <v xml:space="preserve"> </v>
      </c>
      <c r="U25" s="5" t="str">
        <f t="shared" si="1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5"/>
        <v xml:space="preserve"> </v>
      </c>
      <c r="X25" t="str">
        <f t="shared" si="6"/>
        <v/>
      </c>
    </row>
    <row r="26" spans="1:24" x14ac:dyDescent="0.25">
      <c r="A26" s="26"/>
      <c r="B26" s="26"/>
      <c r="C26" s="26"/>
      <c r="D26" s="27"/>
      <c r="E26" s="28"/>
      <c r="F26" s="3">
        <f t="shared" si="7"/>
        <v>0</v>
      </c>
      <c r="G26" s="29" t="str">
        <f t="shared" si="8"/>
        <v xml:space="preserve"> </v>
      </c>
      <c r="H26" s="3">
        <f t="shared" si="9"/>
        <v>0</v>
      </c>
      <c r="I26" s="30">
        <f t="shared" si="10"/>
        <v>0</v>
      </c>
      <c r="J26" s="27"/>
      <c r="K26" s="20" t="str">
        <f t="shared" si="2"/>
        <v xml:space="preserve"> </v>
      </c>
      <c r="L26" s="21" t="str">
        <f t="shared" si="3"/>
        <v xml:space="preserve"> </v>
      </c>
      <c r="M26" s="21" t="str">
        <f t="shared" si="4"/>
        <v xml:space="preserve"> </v>
      </c>
      <c r="N26" s="27"/>
      <c r="O26" s="4" t="str">
        <f t="shared" si="11"/>
        <v xml:space="preserve"> </v>
      </c>
      <c r="P26" s="5" t="str" cm="1">
        <f t="array" ref="P26"/>
        <v xml:space="preserve"> </v>
      </c>
      <c r="Q26" s="5" t="str">
        <f t="shared" si="0"/>
        <v xml:space="preserve"> </v>
      </c>
      <c r="R26" s="30" t="str" cm="1">
        <f t="array" ref="R26">IFERROR(IF(B26=0," ",(P26-LOOKUP(2,1/($X$4:$X$50="ActiveRev Req't"),$P$4:$P$50))/LOOKUP(2,1/($X$4:$X$50="ActiveRev Req't"),$P$4:$P$50))," ")</f>
        <v xml:space="preserve"> </v>
      </c>
      <c r="S26" s="30" t="str">
        <f t="shared" si="12"/>
        <v xml:space="preserve"> </v>
      </c>
      <c r="T26" s="5" t="str" cm="1">
        <f t="array" ref="T26"/>
        <v xml:space="preserve"> </v>
      </c>
      <c r="U26" s="5" t="str">
        <f t="shared" si="1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5"/>
        <v xml:space="preserve"> </v>
      </c>
      <c r="X26" t="str">
        <f t="shared" si="6"/>
        <v/>
      </c>
    </row>
    <row r="27" spans="1:24" x14ac:dyDescent="0.25">
      <c r="A27" s="26"/>
      <c r="B27" s="26"/>
      <c r="C27" s="26"/>
      <c r="D27" s="27"/>
      <c r="E27" s="28"/>
      <c r="F27" s="3">
        <f t="shared" si="7"/>
        <v>0</v>
      </c>
      <c r="G27" s="29" t="str">
        <f t="shared" si="8"/>
        <v xml:space="preserve"> </v>
      </c>
      <c r="H27" s="3">
        <f t="shared" si="9"/>
        <v>0</v>
      </c>
      <c r="I27" s="30">
        <f t="shared" si="10"/>
        <v>0</v>
      </c>
      <c r="J27" s="27"/>
      <c r="K27" s="20" t="str">
        <f t="shared" si="2"/>
        <v xml:space="preserve"> </v>
      </c>
      <c r="L27" s="21" t="str">
        <f t="shared" si="3"/>
        <v xml:space="preserve"> </v>
      </c>
      <c r="M27" s="21" t="str">
        <f t="shared" si="4"/>
        <v xml:space="preserve"> </v>
      </c>
      <c r="N27" s="27"/>
      <c r="O27" s="4" t="str">
        <f t="shared" si="11"/>
        <v xml:space="preserve"> </v>
      </c>
      <c r="P27" s="5" t="str" cm="1">
        <f t="array" ref="P27"/>
        <v xml:space="preserve"> </v>
      </c>
      <c r="Q27" s="5" t="str">
        <f t="shared" si="0"/>
        <v xml:space="preserve"> </v>
      </c>
      <c r="R27" s="30" t="str" cm="1">
        <f t="array" ref="R27">IFERROR(IF(B27=0," ",(P27-LOOKUP(2,1/($X$4:$X$50="ActiveRev Req't"),$P$4:$P$50))/LOOKUP(2,1/($X$4:$X$50="ActiveRev Req't"),$P$4:$P$50))," ")</f>
        <v xml:space="preserve"> </v>
      </c>
      <c r="S27" s="30" t="str">
        <f t="shared" si="12"/>
        <v xml:space="preserve"> </v>
      </c>
      <c r="T27" s="5" t="str" cm="1">
        <f t="array" ref="T27"/>
        <v xml:space="preserve"> </v>
      </c>
      <c r="U27" s="5" t="str">
        <f t="shared" si="1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5"/>
        <v xml:space="preserve"> </v>
      </c>
      <c r="X27" t="str">
        <f t="shared" si="6"/>
        <v/>
      </c>
    </row>
    <row r="28" spans="1:24" x14ac:dyDescent="0.25">
      <c r="A28" s="26"/>
      <c r="B28" s="26"/>
      <c r="C28" s="26"/>
      <c r="D28" s="27"/>
      <c r="E28" s="28"/>
      <c r="F28" s="3">
        <f t="shared" si="7"/>
        <v>0</v>
      </c>
      <c r="G28" s="29" t="str">
        <f t="shared" si="8"/>
        <v xml:space="preserve"> </v>
      </c>
      <c r="H28" s="3">
        <f t="shared" si="9"/>
        <v>0</v>
      </c>
      <c r="I28" s="30">
        <f t="shared" si="10"/>
        <v>0</v>
      </c>
      <c r="J28" s="27"/>
      <c r="K28" s="20" t="str">
        <f t="shared" si="2"/>
        <v xml:space="preserve"> </v>
      </c>
      <c r="L28" s="21" t="str">
        <f t="shared" si="3"/>
        <v xml:space="preserve"> </v>
      </c>
      <c r="M28" s="21" t="str">
        <f t="shared" si="4"/>
        <v xml:space="preserve"> </v>
      </c>
      <c r="N28" s="27"/>
      <c r="O28" s="4" t="str">
        <f t="shared" si="11"/>
        <v xml:space="preserve"> </v>
      </c>
      <c r="P28" s="5" t="str" cm="1">
        <f t="array" ref="P28"/>
        <v xml:space="preserve"> </v>
      </c>
      <c r="Q28" s="5" t="str">
        <f t="shared" si="0"/>
        <v xml:space="preserve"> </v>
      </c>
      <c r="R28" s="30" t="str" cm="1">
        <f t="array" ref="R28">IFERROR(IF(B28=0," ",(P28-LOOKUP(2,1/($X$4:$X$50="ActiveRev Req't"),$P$4:$P$50))/LOOKUP(2,1/($X$4:$X$50="ActiveRev Req't"),$P$4:$P$50))," ")</f>
        <v xml:space="preserve"> </v>
      </c>
      <c r="S28" s="30" t="str">
        <f t="shared" si="12"/>
        <v xml:space="preserve"> </v>
      </c>
      <c r="T28" s="5" t="str" cm="1">
        <f t="array" ref="T28"/>
        <v xml:space="preserve"> </v>
      </c>
      <c r="U28" s="5" t="str">
        <f t="shared" si="1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5"/>
        <v xml:space="preserve"> </v>
      </c>
      <c r="X28" t="str">
        <f t="shared" si="6"/>
        <v/>
      </c>
    </row>
    <row r="29" spans="1:24" x14ac:dyDescent="0.25">
      <c r="A29" s="26"/>
      <c r="B29" s="26"/>
      <c r="C29" s="26"/>
      <c r="D29" s="27"/>
      <c r="E29" s="28"/>
      <c r="F29" s="3">
        <f t="shared" si="7"/>
        <v>0</v>
      </c>
      <c r="G29" s="29" t="str">
        <f t="shared" si="8"/>
        <v xml:space="preserve"> </v>
      </c>
      <c r="H29" s="3">
        <f t="shared" si="9"/>
        <v>0</v>
      </c>
      <c r="I29" s="30">
        <f t="shared" si="10"/>
        <v>0</v>
      </c>
      <c r="J29" s="27"/>
      <c r="K29" s="20" t="str">
        <f t="shared" si="2"/>
        <v xml:space="preserve"> </v>
      </c>
      <c r="L29" s="21" t="str">
        <f t="shared" si="3"/>
        <v xml:space="preserve"> </v>
      </c>
      <c r="M29" s="21" t="str">
        <f t="shared" si="4"/>
        <v xml:space="preserve"> </v>
      </c>
      <c r="N29" s="27"/>
      <c r="O29" s="4" t="str">
        <f t="shared" si="11"/>
        <v xml:space="preserve"> </v>
      </c>
      <c r="P29" s="5" t="str" cm="1">
        <f t="array" ref="P29"/>
        <v xml:space="preserve"> </v>
      </c>
      <c r="Q29" s="5" t="str">
        <f t="shared" si="0"/>
        <v xml:space="preserve"> </v>
      </c>
      <c r="R29" s="30" t="str" cm="1">
        <f t="array" ref="R29">IFERROR(IF(B29=0," ",(P29-LOOKUP(2,1/($X$4:$X$50="ActiveRev Req't"),$P$4:$P$50))/LOOKUP(2,1/($X$4:$X$50="ActiveRev Req't"),$P$4:$P$50))," ")</f>
        <v xml:space="preserve"> </v>
      </c>
      <c r="S29" s="30" t="str">
        <f t="shared" si="12"/>
        <v xml:space="preserve"> </v>
      </c>
      <c r="T29" s="5" t="str" cm="1">
        <f t="array" ref="T29"/>
        <v xml:space="preserve"> </v>
      </c>
      <c r="U29" s="5" t="str">
        <f t="shared" si="1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5"/>
        <v xml:space="preserve"> </v>
      </c>
      <c r="X29" t="str">
        <f t="shared" si="6"/>
        <v/>
      </c>
    </row>
    <row r="30" spans="1:24" x14ac:dyDescent="0.25">
      <c r="A30" s="26"/>
      <c r="B30" s="26"/>
      <c r="C30" s="26"/>
      <c r="D30" s="27"/>
      <c r="E30" s="28"/>
      <c r="F30" s="3">
        <f t="shared" si="7"/>
        <v>0</v>
      </c>
      <c r="G30" s="29" t="str">
        <f t="shared" si="8"/>
        <v xml:space="preserve"> </v>
      </c>
      <c r="H30" s="3">
        <f t="shared" si="9"/>
        <v>0</v>
      </c>
      <c r="I30" s="30">
        <f t="shared" si="10"/>
        <v>0</v>
      </c>
      <c r="J30" s="27"/>
      <c r="K30" s="20" t="str">
        <f t="shared" si="2"/>
        <v xml:space="preserve"> </v>
      </c>
      <c r="L30" s="21" t="str">
        <f t="shared" si="3"/>
        <v xml:space="preserve"> </v>
      </c>
      <c r="M30" s="21" t="str">
        <f t="shared" si="4"/>
        <v xml:space="preserve"> </v>
      </c>
      <c r="N30" s="27"/>
      <c r="O30" s="4" t="str">
        <f t="shared" si="11"/>
        <v xml:space="preserve"> </v>
      </c>
      <c r="P30" s="5" t="str" cm="1">
        <f t="array" ref="P30"/>
        <v xml:space="preserve"> </v>
      </c>
      <c r="Q30" s="5" t="str">
        <f t="shared" si="0"/>
        <v xml:space="preserve"> </v>
      </c>
      <c r="R30" s="30" t="str" cm="1">
        <f t="array" ref="R30">IFERROR(IF(B30=0," ",(P30-LOOKUP(2,1/($X$4:$X$50="ActiveRev Req't"),$P$4:$P$50))/LOOKUP(2,1/($X$4:$X$50="ActiveRev Req't"),$P$4:$P$50))," ")</f>
        <v xml:space="preserve"> </v>
      </c>
      <c r="S30" s="30" t="str">
        <f t="shared" si="12"/>
        <v xml:space="preserve"> </v>
      </c>
      <c r="T30" s="5" t="str" cm="1">
        <f t="array" ref="T30"/>
        <v xml:space="preserve"> </v>
      </c>
      <c r="U30" s="5" t="str">
        <f t="shared" si="1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5"/>
        <v xml:space="preserve"> </v>
      </c>
      <c r="X30" t="str">
        <f t="shared" si="6"/>
        <v/>
      </c>
    </row>
    <row r="31" spans="1:24" x14ac:dyDescent="0.25">
      <c r="A31" s="26"/>
      <c r="B31" s="26"/>
      <c r="C31" s="26"/>
      <c r="D31" s="27"/>
      <c r="E31" s="28"/>
      <c r="F31" s="3">
        <f t="shared" si="7"/>
        <v>0</v>
      </c>
      <c r="G31" s="29" t="str">
        <f t="shared" si="8"/>
        <v xml:space="preserve"> </v>
      </c>
      <c r="H31" s="3">
        <f t="shared" si="9"/>
        <v>0</v>
      </c>
      <c r="I31" s="30">
        <f t="shared" si="10"/>
        <v>0</v>
      </c>
      <c r="J31" s="27"/>
      <c r="K31" s="20" t="str">
        <f t="shared" si="2"/>
        <v xml:space="preserve"> </v>
      </c>
      <c r="L31" s="21" t="str">
        <f t="shared" si="3"/>
        <v xml:space="preserve"> </v>
      </c>
      <c r="M31" s="21" t="str">
        <f t="shared" si="4"/>
        <v xml:space="preserve"> </v>
      </c>
      <c r="N31" s="27"/>
      <c r="O31" s="4" t="str">
        <f t="shared" si="11"/>
        <v xml:space="preserve"> </v>
      </c>
      <c r="P31" s="5" t="str" cm="1">
        <f t="array" ref="P31"/>
        <v xml:space="preserve"> </v>
      </c>
      <c r="Q31" s="5" t="str">
        <f t="shared" si="0"/>
        <v xml:space="preserve"> </v>
      </c>
      <c r="R31" s="30" t="str" cm="1">
        <f t="array" ref="R31">IFERROR(IF(B31=0," ",(P31-LOOKUP(2,1/($X$4:$X$50="ActiveRev Req't"),$P$4:$P$50))/LOOKUP(2,1/($X$4:$X$50="ActiveRev Req't"),$P$4:$P$50))," ")</f>
        <v xml:space="preserve"> </v>
      </c>
      <c r="S31" s="30" t="str">
        <f t="shared" si="12"/>
        <v xml:space="preserve"> </v>
      </c>
      <c r="T31" s="5" t="str" cm="1">
        <f t="array" ref="T31"/>
        <v xml:space="preserve"> </v>
      </c>
      <c r="U31" s="5" t="str">
        <f t="shared" si="1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5"/>
        <v xml:space="preserve"> </v>
      </c>
      <c r="X31" t="str">
        <f t="shared" si="6"/>
        <v/>
      </c>
    </row>
    <row r="32" spans="1:24" x14ac:dyDescent="0.25">
      <c r="A32" s="26"/>
      <c r="B32" s="26"/>
      <c r="C32" s="26"/>
      <c r="D32" s="27"/>
      <c r="E32" s="28"/>
      <c r="F32" s="3">
        <f t="shared" si="7"/>
        <v>0</v>
      </c>
      <c r="G32" s="29" t="str">
        <f t="shared" si="8"/>
        <v xml:space="preserve"> </v>
      </c>
      <c r="H32" s="3">
        <f t="shared" si="9"/>
        <v>0</v>
      </c>
      <c r="I32" s="30">
        <f t="shared" si="10"/>
        <v>0</v>
      </c>
      <c r="J32" s="27"/>
      <c r="K32" s="20" t="str">
        <f t="shared" si="2"/>
        <v xml:space="preserve"> </v>
      </c>
      <c r="L32" s="21" t="str">
        <f t="shared" si="3"/>
        <v xml:space="preserve"> </v>
      </c>
      <c r="M32" s="21" t="str">
        <f t="shared" si="4"/>
        <v xml:space="preserve"> </v>
      </c>
      <c r="N32" s="27"/>
      <c r="O32" s="4" t="str">
        <f t="shared" si="11"/>
        <v xml:space="preserve"> </v>
      </c>
      <c r="P32" s="5" t="str" cm="1">
        <f t="array" ref="P32"/>
        <v xml:space="preserve"> </v>
      </c>
      <c r="Q32" s="5" t="str">
        <f t="shared" si="0"/>
        <v xml:space="preserve"> </v>
      </c>
      <c r="R32" s="30" t="str" cm="1">
        <f t="array" ref="R32">IFERROR(IF(B32=0," ",(P32-LOOKUP(2,1/($X$4:$X$50="ActiveRev Req't"),$P$4:$P$50))/LOOKUP(2,1/($X$4:$X$50="ActiveRev Req't"),$P$4:$P$50))," ")</f>
        <v xml:space="preserve"> </v>
      </c>
      <c r="S32" s="30" t="str">
        <f t="shared" si="12"/>
        <v xml:space="preserve"> </v>
      </c>
      <c r="T32" s="5" t="str" cm="1">
        <f t="array" ref="T32"/>
        <v xml:space="preserve"> </v>
      </c>
      <c r="U32" s="5" t="str">
        <f t="shared" si="1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5"/>
        <v xml:space="preserve"> </v>
      </c>
      <c r="X32" t="str">
        <f t="shared" si="6"/>
        <v/>
      </c>
    </row>
    <row r="33" spans="1:24" x14ac:dyDescent="0.25">
      <c r="A33" s="26"/>
      <c r="B33" s="26"/>
      <c r="C33" s="26"/>
      <c r="D33" s="27"/>
      <c r="E33" s="28"/>
      <c r="F33" s="3">
        <f t="shared" si="7"/>
        <v>0</v>
      </c>
      <c r="G33" s="29" t="str">
        <f t="shared" si="8"/>
        <v xml:space="preserve"> </v>
      </c>
      <c r="H33" s="3">
        <f t="shared" si="9"/>
        <v>0</v>
      </c>
      <c r="I33" s="30">
        <f t="shared" si="10"/>
        <v>0</v>
      </c>
      <c r="J33" s="27"/>
      <c r="K33" s="20" t="str">
        <f t="shared" si="2"/>
        <v xml:space="preserve"> </v>
      </c>
      <c r="L33" s="21" t="str">
        <f t="shared" si="3"/>
        <v xml:space="preserve"> </v>
      </c>
      <c r="M33" s="21" t="str">
        <f t="shared" si="4"/>
        <v xml:space="preserve"> </v>
      </c>
      <c r="N33" s="27"/>
      <c r="O33" s="4" t="str">
        <f t="shared" si="11"/>
        <v xml:space="preserve"> </v>
      </c>
      <c r="P33" s="5" t="str" cm="1">
        <f t="array" ref="P33"/>
        <v xml:space="preserve"> </v>
      </c>
      <c r="Q33" s="5" t="str">
        <f t="shared" si="0"/>
        <v xml:space="preserve"> </v>
      </c>
      <c r="R33" s="30" t="str" cm="1">
        <f t="array" ref="R33">IFERROR(IF(B33=0," ",(P33-LOOKUP(2,1/($X$4:$X$50="ActiveRev Req't"),$P$4:$P$50))/LOOKUP(2,1/($X$4:$X$50="ActiveRev Req't"),$P$4:$P$50))," ")</f>
        <v xml:space="preserve"> </v>
      </c>
      <c r="S33" s="30" t="str">
        <f t="shared" si="12"/>
        <v xml:space="preserve"> </v>
      </c>
      <c r="T33" s="5" t="str" cm="1">
        <f t="array" ref="T33"/>
        <v xml:space="preserve"> </v>
      </c>
      <c r="U33" s="5" t="str">
        <f t="shared" si="1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5"/>
        <v xml:space="preserve"> </v>
      </c>
      <c r="X33" t="str">
        <f t="shared" si="6"/>
        <v/>
      </c>
    </row>
    <row r="34" spans="1:24" x14ac:dyDescent="0.25">
      <c r="A34" s="26"/>
      <c r="B34" s="26"/>
      <c r="C34" s="26"/>
      <c r="D34" s="27"/>
      <c r="E34" s="28"/>
      <c r="F34" s="3">
        <f t="shared" si="7"/>
        <v>0</v>
      </c>
      <c r="G34" s="29" t="str">
        <f t="shared" si="8"/>
        <v xml:space="preserve"> </v>
      </c>
      <c r="H34" s="3">
        <f t="shared" si="9"/>
        <v>0</v>
      </c>
      <c r="I34" s="30">
        <f t="shared" si="10"/>
        <v>0</v>
      </c>
      <c r="J34" s="27"/>
      <c r="K34" s="20" t="str">
        <f t="shared" si="2"/>
        <v xml:space="preserve"> </v>
      </c>
      <c r="L34" s="21" t="str">
        <f t="shared" si="3"/>
        <v xml:space="preserve"> </v>
      </c>
      <c r="M34" s="21" t="str">
        <f t="shared" si="4"/>
        <v xml:space="preserve"> </v>
      </c>
      <c r="N34" s="27"/>
      <c r="O34" s="4" t="str">
        <f t="shared" si="11"/>
        <v xml:space="preserve"> </v>
      </c>
      <c r="P34" s="5" t="str" cm="1">
        <f t="array" ref="P34"/>
        <v xml:space="preserve"> </v>
      </c>
      <c r="Q34" s="5" t="str">
        <f t="shared" si="0"/>
        <v xml:space="preserve"> </v>
      </c>
      <c r="R34" s="30" t="str" cm="1">
        <f t="array" ref="R34">IFERROR(IF(B34=0," ",(P34-LOOKUP(2,1/($X$4:$X$50="ActiveRev Req't"),$P$4:$P$50))/LOOKUP(2,1/($X$4:$X$50="ActiveRev Req't"),$P$4:$P$50))," ")</f>
        <v xml:space="preserve"> </v>
      </c>
      <c r="S34" s="30" t="str">
        <f t="shared" si="12"/>
        <v xml:space="preserve"> </v>
      </c>
      <c r="T34" s="5" t="str" cm="1">
        <f t="array" ref="T34"/>
        <v xml:space="preserve"> </v>
      </c>
      <c r="U34" s="5" t="str">
        <f t="shared" si="1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5"/>
        <v xml:space="preserve"> </v>
      </c>
      <c r="X34" t="str">
        <f t="shared" si="6"/>
        <v/>
      </c>
    </row>
    <row r="35" spans="1:24" x14ac:dyDescent="0.25">
      <c r="A35" s="26"/>
      <c r="B35" s="26"/>
      <c r="C35" s="26"/>
      <c r="D35" s="27"/>
      <c r="E35" s="28"/>
      <c r="F35" s="3">
        <f t="shared" si="7"/>
        <v>0</v>
      </c>
      <c r="G35" s="29" t="str">
        <f t="shared" si="8"/>
        <v xml:space="preserve"> </v>
      </c>
      <c r="H35" s="3">
        <f t="shared" si="9"/>
        <v>0</v>
      </c>
      <c r="I35" s="30">
        <f t="shared" si="10"/>
        <v>0</v>
      </c>
      <c r="J35" s="27"/>
      <c r="K35" s="20" t="str">
        <f t="shared" si="2"/>
        <v xml:space="preserve"> </v>
      </c>
      <c r="L35" s="21" t="str">
        <f t="shared" si="3"/>
        <v xml:space="preserve"> </v>
      </c>
      <c r="M35" s="21" t="str">
        <f t="shared" si="4"/>
        <v xml:space="preserve"> </v>
      </c>
      <c r="N35" s="27"/>
      <c r="O35" s="4" t="str">
        <f t="shared" si="11"/>
        <v xml:space="preserve"> </v>
      </c>
      <c r="P35" s="5" t="str" cm="1">
        <f t="array" ref="P35"/>
        <v xml:space="preserve"> </v>
      </c>
      <c r="Q35" s="5" t="str">
        <f t="shared" si="0"/>
        <v xml:space="preserve"> </v>
      </c>
      <c r="R35" s="30" t="str" cm="1">
        <f t="array" ref="R35">IFERROR(IF(B35=0," ",(P35-LOOKUP(2,1/($X$4:$X$50="ActiveRev Req't"),$P$4:$P$50))/LOOKUP(2,1/($X$4:$X$50="ActiveRev Req't"),$P$4:$P$50))," ")</f>
        <v xml:space="preserve"> </v>
      </c>
      <c r="S35" s="30" t="str">
        <f t="shared" si="12"/>
        <v xml:space="preserve"> </v>
      </c>
      <c r="T35" s="5" t="str" cm="1">
        <f t="array" ref="T35"/>
        <v xml:space="preserve"> </v>
      </c>
      <c r="U35" s="5" t="str">
        <f t="shared" si="1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5"/>
        <v xml:space="preserve"> </v>
      </c>
      <c r="X35" t="str">
        <f t="shared" si="6"/>
        <v/>
      </c>
    </row>
    <row r="36" spans="1:24" x14ac:dyDescent="0.25">
      <c r="A36" s="26"/>
      <c r="B36" s="26"/>
      <c r="C36" s="26"/>
      <c r="D36" s="27"/>
      <c r="E36" s="28"/>
      <c r="F36" s="3">
        <f t="shared" si="7"/>
        <v>0</v>
      </c>
      <c r="G36" s="29" t="str">
        <f t="shared" si="8"/>
        <v xml:space="preserve"> </v>
      </c>
      <c r="H36" s="3">
        <f t="shared" si="9"/>
        <v>0</v>
      </c>
      <c r="I36" s="30">
        <f t="shared" si="10"/>
        <v>0</v>
      </c>
      <c r="J36" s="27"/>
      <c r="K36" s="20" t="str">
        <f t="shared" si="2"/>
        <v xml:space="preserve"> </v>
      </c>
      <c r="L36" s="21" t="str">
        <f t="shared" si="3"/>
        <v xml:space="preserve"> </v>
      </c>
      <c r="M36" s="21" t="str">
        <f t="shared" si="4"/>
        <v xml:space="preserve"> </v>
      </c>
      <c r="N36" s="27"/>
      <c r="O36" s="4" t="str">
        <f t="shared" si="11"/>
        <v xml:space="preserve"> </v>
      </c>
      <c r="P36" s="5" t="str" cm="1">
        <f t="array" ref="P36"/>
        <v xml:space="preserve"> </v>
      </c>
      <c r="Q36" s="5" t="str">
        <f t="shared" si="0"/>
        <v xml:space="preserve"> </v>
      </c>
      <c r="R36" s="30" t="str" cm="1">
        <f t="array" ref="R36">IFERROR(IF(B36=0," ",(P36-LOOKUP(2,1/($X$4:$X$50="ActiveRev Req't"),$P$4:$P$50))/LOOKUP(2,1/($X$4:$X$50="ActiveRev Req't"),$P$4:$P$50))," ")</f>
        <v xml:space="preserve"> </v>
      </c>
      <c r="S36" s="30" t="str">
        <f t="shared" si="12"/>
        <v xml:space="preserve"> </v>
      </c>
      <c r="T36" s="5" t="str" cm="1">
        <f t="array" ref="T36"/>
        <v xml:space="preserve"> </v>
      </c>
      <c r="U36" s="5" t="str">
        <f t="shared" si="1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5"/>
        <v xml:space="preserve"> </v>
      </c>
      <c r="X36" t="str">
        <f t="shared" si="6"/>
        <v/>
      </c>
    </row>
    <row r="37" spans="1:24" x14ac:dyDescent="0.25">
      <c r="A37" s="26"/>
      <c r="B37" s="26"/>
      <c r="C37" s="26"/>
      <c r="D37" s="27"/>
      <c r="E37" s="28"/>
      <c r="F37" s="3">
        <f t="shared" si="7"/>
        <v>0</v>
      </c>
      <c r="G37" s="29" t="str">
        <f t="shared" si="8"/>
        <v xml:space="preserve"> </v>
      </c>
      <c r="H37" s="3">
        <f t="shared" si="9"/>
        <v>0</v>
      </c>
      <c r="I37" s="30">
        <f t="shared" si="10"/>
        <v>0</v>
      </c>
      <c r="J37" s="27"/>
      <c r="K37" s="20" t="str">
        <f t="shared" si="2"/>
        <v xml:space="preserve"> </v>
      </c>
      <c r="L37" s="21" t="str">
        <f t="shared" si="3"/>
        <v xml:space="preserve"> </v>
      </c>
      <c r="M37" s="21" t="str">
        <f t="shared" si="4"/>
        <v xml:space="preserve"> </v>
      </c>
      <c r="N37" s="27"/>
      <c r="O37" s="4" t="str">
        <f t="shared" si="11"/>
        <v xml:space="preserve"> </v>
      </c>
      <c r="P37" s="5" t="str" cm="1">
        <f t="array" ref="P37"/>
        <v xml:space="preserve"> </v>
      </c>
      <c r="Q37" s="5" t="str">
        <f t="shared" si="0"/>
        <v xml:space="preserve"> </v>
      </c>
      <c r="R37" s="30" t="str" cm="1">
        <f t="array" ref="R37">IFERROR(IF(B37=0," ",(P37-LOOKUP(2,1/($X$4:$X$50="ActiveRev Req't"),$P$4:$P$50))/LOOKUP(2,1/($X$4:$X$50="ActiveRev Req't"),$P$4:$P$50))," ")</f>
        <v xml:space="preserve"> </v>
      </c>
      <c r="S37" s="30" t="str">
        <f t="shared" si="12"/>
        <v xml:space="preserve"> </v>
      </c>
      <c r="T37" s="5" t="str" cm="1">
        <f t="array" ref="T37"/>
        <v xml:space="preserve"> </v>
      </c>
      <c r="U37" s="5" t="str">
        <f t="shared" si="1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5"/>
        <v xml:space="preserve"> </v>
      </c>
      <c r="X37" t="str">
        <f t="shared" si="6"/>
        <v/>
      </c>
    </row>
    <row r="38" spans="1:24" x14ac:dyDescent="0.25">
      <c r="A38" s="26"/>
      <c r="B38" s="26"/>
      <c r="C38" s="26"/>
      <c r="D38" s="27"/>
      <c r="E38" s="28"/>
      <c r="F38" s="3">
        <f t="shared" si="7"/>
        <v>0</v>
      </c>
      <c r="G38" s="29" t="str">
        <f t="shared" si="8"/>
        <v xml:space="preserve"> </v>
      </c>
      <c r="H38" s="3">
        <f t="shared" si="9"/>
        <v>0</v>
      </c>
      <c r="I38" s="30">
        <f t="shared" si="10"/>
        <v>0</v>
      </c>
      <c r="J38" s="27"/>
      <c r="K38" s="20" t="str">
        <f t="shared" si="2"/>
        <v xml:space="preserve"> </v>
      </c>
      <c r="L38" s="21" t="str">
        <f t="shared" si="3"/>
        <v xml:space="preserve"> </v>
      </c>
      <c r="M38" s="21" t="str">
        <f t="shared" si="4"/>
        <v xml:space="preserve"> </v>
      </c>
      <c r="N38" s="27"/>
      <c r="O38" s="4" t="str">
        <f t="shared" si="11"/>
        <v xml:space="preserve"> </v>
      </c>
      <c r="P38" s="5" t="str" cm="1">
        <f t="array" ref="P38"/>
        <v xml:space="preserve"> </v>
      </c>
      <c r="Q38" s="5" t="str">
        <f t="shared" si="0"/>
        <v xml:space="preserve"> </v>
      </c>
      <c r="R38" s="30" t="str" cm="1">
        <f t="array" ref="R38">IFERROR(IF(B38=0," ",(P38-LOOKUP(2,1/($X$4:$X$50="ActiveRev Req't"),$P$4:$P$50))/LOOKUP(2,1/($X$4:$X$50="ActiveRev Req't"),$P$4:$P$50))," ")</f>
        <v xml:space="preserve"> </v>
      </c>
      <c r="S38" s="30" t="str">
        <f t="shared" si="12"/>
        <v xml:space="preserve"> </v>
      </c>
      <c r="T38" s="5" t="str" cm="1">
        <f t="array" ref="T38"/>
        <v xml:space="preserve"> </v>
      </c>
      <c r="U38" s="5" t="str">
        <f t="shared" si="1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5"/>
        <v xml:space="preserve"> </v>
      </c>
      <c r="X38" t="str">
        <f t="shared" si="6"/>
        <v/>
      </c>
    </row>
    <row r="39" spans="1:24" x14ac:dyDescent="0.25">
      <c r="A39" s="26"/>
      <c r="B39" s="26"/>
      <c r="C39" s="26"/>
      <c r="D39" s="27"/>
      <c r="E39" s="28"/>
      <c r="F39" s="3">
        <f t="shared" si="7"/>
        <v>0</v>
      </c>
      <c r="G39" s="29" t="str">
        <f t="shared" si="8"/>
        <v xml:space="preserve"> </v>
      </c>
      <c r="H39" s="3">
        <f t="shared" si="9"/>
        <v>0</v>
      </c>
      <c r="I39" s="30">
        <f t="shared" si="10"/>
        <v>0</v>
      </c>
      <c r="J39" s="27"/>
      <c r="K39" s="20" t="str">
        <f t="shared" si="2"/>
        <v xml:space="preserve"> </v>
      </c>
      <c r="L39" s="21" t="str">
        <f t="shared" si="3"/>
        <v xml:space="preserve"> </v>
      </c>
      <c r="M39" s="21" t="str">
        <f t="shared" si="4"/>
        <v xml:space="preserve"> </v>
      </c>
      <c r="N39" s="27"/>
      <c r="O39" s="4" t="str">
        <f t="shared" si="11"/>
        <v xml:space="preserve"> </v>
      </c>
      <c r="P39" s="5" t="str" cm="1">
        <f t="array" ref="P39"/>
        <v xml:space="preserve"> </v>
      </c>
      <c r="Q39" s="5" t="str">
        <f t="shared" si="0"/>
        <v xml:space="preserve"> </v>
      </c>
      <c r="R39" s="30" t="str" cm="1">
        <f t="array" ref="R39">IFERROR(IF(B39=0," ",(P39-LOOKUP(2,1/($X$4:$X$50="ActiveRev Req't"),$P$4:$P$50))/LOOKUP(2,1/($X$4:$X$50="ActiveRev Req't"),$P$4:$P$50))," ")</f>
        <v xml:space="preserve"> </v>
      </c>
      <c r="S39" s="30" t="str">
        <f t="shared" si="12"/>
        <v xml:space="preserve"> </v>
      </c>
      <c r="T39" s="5" t="str" cm="1">
        <f t="array" ref="T39"/>
        <v xml:space="preserve"> </v>
      </c>
      <c r="U39" s="5" t="str">
        <f t="shared" si="1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5"/>
        <v xml:space="preserve"> </v>
      </c>
      <c r="X39" t="str">
        <f t="shared" si="6"/>
        <v/>
      </c>
    </row>
    <row r="40" spans="1:24" x14ac:dyDescent="0.25">
      <c r="A40" s="26"/>
      <c r="B40" s="26"/>
      <c r="C40" s="26"/>
      <c r="D40" s="27"/>
      <c r="E40" s="28"/>
      <c r="F40" s="3">
        <f t="shared" si="7"/>
        <v>0</v>
      </c>
      <c r="G40" s="29" t="str">
        <f t="shared" si="8"/>
        <v xml:space="preserve"> </v>
      </c>
      <c r="H40" s="3">
        <f t="shared" si="9"/>
        <v>0</v>
      </c>
      <c r="I40" s="30">
        <f t="shared" si="10"/>
        <v>0</v>
      </c>
      <c r="J40" s="27"/>
      <c r="K40" s="20" t="str">
        <f t="shared" si="2"/>
        <v xml:space="preserve"> </v>
      </c>
      <c r="L40" s="21" t="str">
        <f t="shared" si="3"/>
        <v xml:space="preserve"> </v>
      </c>
      <c r="M40" s="21" t="str">
        <f t="shared" si="4"/>
        <v xml:space="preserve"> </v>
      </c>
      <c r="N40" s="27"/>
      <c r="O40" s="4" t="str">
        <f t="shared" si="11"/>
        <v xml:space="preserve"> </v>
      </c>
      <c r="P40" s="5" t="str" cm="1">
        <f t="array" ref="P40"/>
        <v xml:space="preserve"> </v>
      </c>
      <c r="Q40" s="5" t="str">
        <f t="shared" si="0"/>
        <v xml:space="preserve"> </v>
      </c>
      <c r="R40" s="30" t="str" cm="1">
        <f t="array" ref="R40">IFERROR(IF(B40=0," ",(P40-LOOKUP(2,1/($X$4:$X$50="ActiveRev Req't"),$P$4:$P$50))/LOOKUP(2,1/($X$4:$X$50="ActiveRev Req't"),$P$4:$P$50))," ")</f>
        <v xml:space="preserve"> </v>
      </c>
      <c r="S40" s="30" t="str">
        <f t="shared" si="12"/>
        <v xml:space="preserve"> </v>
      </c>
      <c r="T40" s="5" t="str" cm="1">
        <f t="array" ref="T40"/>
        <v xml:space="preserve"> </v>
      </c>
      <c r="U40" s="5" t="str">
        <f t="shared" si="1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5"/>
        <v xml:space="preserve"> </v>
      </c>
      <c r="X40" t="str">
        <f t="shared" si="6"/>
        <v/>
      </c>
    </row>
    <row r="41" spans="1:24" x14ac:dyDescent="0.25">
      <c r="A41" s="26"/>
      <c r="B41" s="26"/>
      <c r="C41" s="26"/>
      <c r="D41" s="27"/>
      <c r="E41" s="28"/>
      <c r="F41" s="3">
        <f t="shared" si="7"/>
        <v>0</v>
      </c>
      <c r="G41" s="29" t="str">
        <f t="shared" si="8"/>
        <v xml:space="preserve"> </v>
      </c>
      <c r="H41" s="3">
        <f t="shared" si="9"/>
        <v>0</v>
      </c>
      <c r="I41" s="30">
        <f t="shared" si="10"/>
        <v>0</v>
      </c>
      <c r="J41" s="27"/>
      <c r="K41" s="20" t="str">
        <f t="shared" si="2"/>
        <v xml:space="preserve"> </v>
      </c>
      <c r="L41" s="21" t="str">
        <f t="shared" si="3"/>
        <v xml:space="preserve"> </v>
      </c>
      <c r="M41" s="21" t="str">
        <f t="shared" si="4"/>
        <v xml:space="preserve"> </v>
      </c>
      <c r="N41" s="27"/>
      <c r="O41" s="4" t="str">
        <f t="shared" si="11"/>
        <v xml:space="preserve"> </v>
      </c>
      <c r="P41" s="5" t="str" cm="1">
        <f t="array" ref="P41"/>
        <v xml:space="preserve"> </v>
      </c>
      <c r="Q41" s="5" t="str">
        <f t="shared" si="0"/>
        <v xml:space="preserve"> </v>
      </c>
      <c r="R41" s="30" t="str" cm="1">
        <f t="array" ref="R41">IFERROR(IF(B41=0," ",(P41-LOOKUP(2,1/($X$4:$X$50="ActiveRev Req't"),$P$4:$P$50))/LOOKUP(2,1/($X$4:$X$50="ActiveRev Req't"),$P$4:$P$50))," ")</f>
        <v xml:space="preserve"> </v>
      </c>
      <c r="S41" s="30" t="str">
        <f t="shared" si="12"/>
        <v xml:space="preserve"> </v>
      </c>
      <c r="T41" s="5" t="str" cm="1">
        <f t="array" ref="T41"/>
        <v xml:space="preserve"> </v>
      </c>
      <c r="U41" s="5" t="str">
        <f t="shared" si="1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5"/>
        <v xml:space="preserve"> </v>
      </c>
      <c r="X41" t="str">
        <f t="shared" si="6"/>
        <v/>
      </c>
    </row>
    <row r="42" spans="1:24" x14ac:dyDescent="0.25">
      <c r="A42" s="26"/>
      <c r="B42" s="26"/>
      <c r="C42" s="26"/>
      <c r="D42" s="27"/>
      <c r="E42" s="28"/>
      <c r="F42" s="3">
        <f t="shared" si="7"/>
        <v>0</v>
      </c>
      <c r="G42" s="29" t="str">
        <f t="shared" si="8"/>
        <v xml:space="preserve"> </v>
      </c>
      <c r="H42" s="3">
        <f t="shared" si="9"/>
        <v>0</v>
      </c>
      <c r="I42" s="30">
        <f t="shared" si="10"/>
        <v>0</v>
      </c>
      <c r="J42" s="27"/>
      <c r="K42" s="20" t="str">
        <f t="shared" si="2"/>
        <v xml:space="preserve"> </v>
      </c>
      <c r="L42" s="21" t="str">
        <f t="shared" si="3"/>
        <v xml:space="preserve"> </v>
      </c>
      <c r="M42" s="21" t="str">
        <f t="shared" si="4"/>
        <v xml:space="preserve"> </v>
      </c>
      <c r="N42" s="27"/>
      <c r="O42" s="4" t="str">
        <f t="shared" si="11"/>
        <v xml:space="preserve"> </v>
      </c>
      <c r="P42" s="5" t="str" cm="1">
        <f t="array" ref="P42"/>
        <v xml:space="preserve"> </v>
      </c>
      <c r="Q42" s="5" t="str">
        <f t="shared" si="0"/>
        <v xml:space="preserve"> </v>
      </c>
      <c r="R42" s="30" t="str" cm="1">
        <f t="array" ref="R42">IFERROR(IF(B42=0," ",(P42-LOOKUP(2,1/($X$4:$X$50="ActiveRev Req't"),$P$4:$P$50))/LOOKUP(2,1/($X$4:$X$50="ActiveRev Req't"),$P$4:$P$50))," ")</f>
        <v xml:space="preserve"> </v>
      </c>
      <c r="S42" s="30" t="str">
        <f t="shared" si="12"/>
        <v xml:space="preserve"> </v>
      </c>
      <c r="T42" s="5" t="str" cm="1">
        <f t="array" ref="T42"/>
        <v xml:space="preserve"> </v>
      </c>
      <c r="U42" s="5" t="str">
        <f t="shared" si="1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5"/>
        <v xml:space="preserve"> </v>
      </c>
      <c r="X42" t="str">
        <f t="shared" si="6"/>
        <v/>
      </c>
    </row>
    <row r="43" spans="1:24" x14ac:dyDescent="0.25">
      <c r="A43" s="26"/>
      <c r="B43" s="26"/>
      <c r="C43" s="26"/>
      <c r="D43" s="27"/>
      <c r="E43" s="28"/>
      <c r="F43" s="3">
        <f t="shared" si="7"/>
        <v>0</v>
      </c>
      <c r="G43" s="29" t="str">
        <f t="shared" si="8"/>
        <v xml:space="preserve"> </v>
      </c>
      <c r="H43" s="3">
        <f t="shared" si="9"/>
        <v>0</v>
      </c>
      <c r="I43" s="30">
        <f t="shared" si="10"/>
        <v>0</v>
      </c>
      <c r="J43" s="27"/>
      <c r="K43" s="20" t="str">
        <f t="shared" si="2"/>
        <v xml:space="preserve"> </v>
      </c>
      <c r="L43" s="21" t="str">
        <f t="shared" si="3"/>
        <v xml:space="preserve"> </v>
      </c>
      <c r="M43" s="21" t="str">
        <f t="shared" si="4"/>
        <v xml:space="preserve"> </v>
      </c>
      <c r="N43" s="27"/>
      <c r="O43" s="4" t="str">
        <f t="shared" si="11"/>
        <v xml:space="preserve"> </v>
      </c>
      <c r="P43" s="5" t="str" cm="1">
        <f t="array" ref="P43"/>
        <v xml:space="preserve"> </v>
      </c>
      <c r="Q43" s="5" t="str">
        <f t="shared" si="0"/>
        <v xml:space="preserve"> </v>
      </c>
      <c r="R43" s="30" t="str" cm="1">
        <f t="array" ref="R43">IFERROR(IF(B43=0," ",(P43-LOOKUP(2,1/($X$4:$X$50="ActiveRev Req't"),$P$4:$P$50))/LOOKUP(2,1/($X$4:$X$50="ActiveRev Req't"),$P$4:$P$50))," ")</f>
        <v xml:space="preserve"> </v>
      </c>
      <c r="S43" s="30" t="str">
        <f t="shared" si="12"/>
        <v xml:space="preserve"> </v>
      </c>
      <c r="T43" s="5" t="str" cm="1">
        <f t="array" ref="T43"/>
        <v xml:space="preserve"> </v>
      </c>
      <c r="U43" s="5" t="str">
        <f t="shared" si="1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5"/>
        <v xml:space="preserve"> </v>
      </c>
      <c r="X43" t="str">
        <f t="shared" si="6"/>
        <v/>
      </c>
    </row>
    <row r="44" spans="1:24" x14ac:dyDescent="0.25">
      <c r="A44" s="26"/>
      <c r="B44" s="26"/>
      <c r="C44" s="26"/>
      <c r="D44" s="27"/>
      <c r="E44" s="28"/>
      <c r="F44" s="3">
        <f t="shared" si="7"/>
        <v>0</v>
      </c>
      <c r="G44" s="29" t="str">
        <f t="shared" si="8"/>
        <v xml:space="preserve"> </v>
      </c>
      <c r="H44" s="3">
        <f t="shared" si="9"/>
        <v>0</v>
      </c>
      <c r="I44" s="30">
        <f t="shared" si="10"/>
        <v>0</v>
      </c>
      <c r="J44" s="27"/>
      <c r="K44" s="20" t="str">
        <f t="shared" si="2"/>
        <v xml:space="preserve"> </v>
      </c>
      <c r="L44" s="21" t="str">
        <f t="shared" si="3"/>
        <v xml:space="preserve"> </v>
      </c>
      <c r="M44" s="21" t="str">
        <f t="shared" si="4"/>
        <v xml:space="preserve"> </v>
      </c>
      <c r="N44" s="27"/>
      <c r="O44" s="4" t="str">
        <f t="shared" si="11"/>
        <v xml:space="preserve"> </v>
      </c>
      <c r="P44" s="5" t="str" cm="1">
        <f t="array" ref="P44"/>
        <v xml:space="preserve"> </v>
      </c>
      <c r="Q44" s="5" t="str">
        <f t="shared" si="0"/>
        <v xml:space="preserve"> </v>
      </c>
      <c r="R44" s="30" t="str" cm="1">
        <f t="array" ref="R44">IFERROR(IF(B44=0," ",(P44-LOOKUP(2,1/($X$4:$X$50="ActiveRev Req't"),$P$4:$P$50))/LOOKUP(2,1/($X$4:$X$50="ActiveRev Req't"),$P$4:$P$50))," ")</f>
        <v xml:space="preserve"> </v>
      </c>
      <c r="S44" s="30" t="str">
        <f t="shared" si="12"/>
        <v xml:space="preserve"> </v>
      </c>
      <c r="T44" s="5" t="str" cm="1">
        <f t="array" ref="T44"/>
        <v xml:space="preserve"> </v>
      </c>
      <c r="U44" s="5" t="str">
        <f t="shared" si="1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5"/>
        <v xml:space="preserve"> </v>
      </c>
      <c r="X44" t="str">
        <f t="shared" si="6"/>
        <v/>
      </c>
    </row>
    <row r="45" spans="1:24" x14ac:dyDescent="0.25">
      <c r="A45" s="26"/>
      <c r="B45" s="26"/>
      <c r="C45" s="26"/>
      <c r="D45" s="27"/>
      <c r="E45" s="28"/>
      <c r="F45" s="3">
        <f t="shared" si="7"/>
        <v>0</v>
      </c>
      <c r="G45" s="29" t="str">
        <f t="shared" si="8"/>
        <v xml:space="preserve"> </v>
      </c>
      <c r="H45" s="3">
        <f t="shared" si="9"/>
        <v>0</v>
      </c>
      <c r="I45" s="30">
        <f t="shared" si="10"/>
        <v>0</v>
      </c>
      <c r="J45" s="27"/>
      <c r="K45" s="20" t="str">
        <f t="shared" si="2"/>
        <v xml:space="preserve"> </v>
      </c>
      <c r="L45" s="21" t="str">
        <f t="shared" si="3"/>
        <v xml:space="preserve"> </v>
      </c>
      <c r="M45" s="21" t="str">
        <f t="shared" si="4"/>
        <v xml:space="preserve"> </v>
      </c>
      <c r="N45" s="27"/>
      <c r="O45" s="4" t="str">
        <f t="shared" si="11"/>
        <v xml:space="preserve"> </v>
      </c>
      <c r="P45" s="5" t="str" cm="1">
        <f t="array" ref="P45"/>
        <v xml:space="preserve"> </v>
      </c>
      <c r="Q45" s="5" t="str">
        <f t="shared" si="0"/>
        <v xml:space="preserve"> </v>
      </c>
      <c r="R45" s="30" t="str" cm="1">
        <f t="array" ref="R45">IFERROR(IF(B45=0," ",(P45-LOOKUP(2,1/($X$4:$X$50="ActiveRev Req't"),$P$4:$P$50))/LOOKUP(2,1/($X$4:$X$50="ActiveRev Req't"),$P$4:$P$50))," ")</f>
        <v xml:space="preserve"> </v>
      </c>
      <c r="S45" s="30" t="str">
        <f t="shared" si="12"/>
        <v xml:space="preserve"> </v>
      </c>
      <c r="T45" s="5" t="str" cm="1">
        <f t="array" ref="T45"/>
        <v xml:space="preserve"> </v>
      </c>
      <c r="U45" s="5" t="str">
        <f t="shared" si="1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5"/>
        <v xml:space="preserve"> </v>
      </c>
      <c r="X45" t="str">
        <f t="shared" si="6"/>
        <v/>
      </c>
    </row>
    <row r="46" spans="1:24" x14ac:dyDescent="0.25">
      <c r="A46" s="26"/>
      <c r="B46" s="26"/>
      <c r="C46" s="26"/>
      <c r="D46" s="27"/>
      <c r="E46" s="28"/>
      <c r="F46" s="3">
        <f t="shared" si="7"/>
        <v>0</v>
      </c>
      <c r="G46" s="29" t="str">
        <f t="shared" si="8"/>
        <v xml:space="preserve"> </v>
      </c>
      <c r="H46" s="3">
        <f t="shared" si="9"/>
        <v>0</v>
      </c>
      <c r="I46" s="30">
        <f t="shared" si="10"/>
        <v>0</v>
      </c>
      <c r="J46" s="27"/>
      <c r="K46" s="20" t="str">
        <f t="shared" si="2"/>
        <v xml:space="preserve"> </v>
      </c>
      <c r="L46" s="21" t="str">
        <f t="shared" si="3"/>
        <v xml:space="preserve"> </v>
      </c>
      <c r="M46" s="21" t="str">
        <f t="shared" si="4"/>
        <v xml:space="preserve"> </v>
      </c>
      <c r="N46" s="27"/>
      <c r="O46" s="4" t="str">
        <f t="shared" si="11"/>
        <v xml:space="preserve"> </v>
      </c>
      <c r="P46" s="5" t="str" cm="1">
        <f t="array" ref="P46"/>
        <v xml:space="preserve"> </v>
      </c>
      <c r="Q46" s="5" t="str">
        <f t="shared" si="0"/>
        <v xml:space="preserve"> </v>
      </c>
      <c r="R46" s="30" t="str" cm="1">
        <f t="array" ref="R46">IFERROR(IF(B46=0," ",(P46-LOOKUP(2,1/($X$4:$X$50="ActiveRev Req't"),$P$4:$P$50))/LOOKUP(2,1/($X$4:$X$50="ActiveRev Req't"),$P$4:$P$50))," ")</f>
        <v xml:space="preserve"> </v>
      </c>
      <c r="S46" s="30" t="str">
        <f t="shared" si="12"/>
        <v xml:space="preserve"> </v>
      </c>
      <c r="T46" s="5" t="str" cm="1">
        <f t="array" ref="T46"/>
        <v xml:space="preserve"> </v>
      </c>
      <c r="U46" s="5" t="str">
        <f t="shared" si="1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5"/>
        <v xml:space="preserve"> </v>
      </c>
      <c r="X46" t="str">
        <f t="shared" si="6"/>
        <v/>
      </c>
    </row>
    <row r="47" spans="1:24" x14ac:dyDescent="0.25">
      <c r="A47" s="26"/>
      <c r="B47" s="26"/>
      <c r="C47" s="26"/>
      <c r="D47" s="27"/>
      <c r="E47" s="28"/>
      <c r="F47" s="3">
        <f t="shared" si="7"/>
        <v>0</v>
      </c>
      <c r="G47" s="29" t="str">
        <f t="shared" si="8"/>
        <v xml:space="preserve"> </v>
      </c>
      <c r="H47" s="3">
        <f t="shared" si="9"/>
        <v>0</v>
      </c>
      <c r="I47" s="30">
        <f t="shared" si="10"/>
        <v>0</v>
      </c>
      <c r="J47" s="27"/>
      <c r="K47" s="20" t="str">
        <f t="shared" si="2"/>
        <v xml:space="preserve"> </v>
      </c>
      <c r="L47" s="21" t="str">
        <f t="shared" si="3"/>
        <v xml:space="preserve"> </v>
      </c>
      <c r="M47" s="21" t="str">
        <f t="shared" si="4"/>
        <v xml:space="preserve"> </v>
      </c>
      <c r="N47" s="27"/>
      <c r="O47" s="4" t="str">
        <f t="shared" si="11"/>
        <v xml:space="preserve"> </v>
      </c>
      <c r="P47" s="5" t="str" cm="1">
        <f t="array" ref="P47"/>
        <v xml:space="preserve"> </v>
      </c>
      <c r="Q47" s="5" t="str">
        <f t="shared" si="0"/>
        <v xml:space="preserve"> </v>
      </c>
      <c r="R47" s="30" t="str" cm="1">
        <f t="array" ref="R47">IFERROR(IF(B47=0," ",(P47-LOOKUP(2,1/($X$4:$X$50="ActiveRev Req't"),$P$4:$P$50))/LOOKUP(2,1/($X$4:$X$50="ActiveRev Req't"),$P$4:$P$50))," ")</f>
        <v xml:space="preserve"> </v>
      </c>
      <c r="S47" s="30" t="str">
        <f t="shared" si="12"/>
        <v xml:space="preserve"> </v>
      </c>
      <c r="T47" s="5" t="str" cm="1">
        <f t="array" ref="T47"/>
        <v xml:space="preserve"> </v>
      </c>
      <c r="U47" s="5" t="str">
        <f t="shared" si="1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5"/>
        <v xml:space="preserve"> </v>
      </c>
      <c r="X47" t="str">
        <f t="shared" si="6"/>
        <v/>
      </c>
    </row>
    <row r="48" spans="1:24" x14ac:dyDescent="0.25">
      <c r="A48" s="26"/>
      <c r="B48" s="26"/>
      <c r="C48" s="26"/>
      <c r="D48" s="27"/>
      <c r="E48" s="28"/>
      <c r="F48" s="3">
        <f t="shared" si="7"/>
        <v>0</v>
      </c>
      <c r="G48" s="29" t="str">
        <f t="shared" si="8"/>
        <v xml:space="preserve"> </v>
      </c>
      <c r="H48" s="3">
        <f t="shared" si="9"/>
        <v>0</v>
      </c>
      <c r="I48" s="30">
        <f t="shared" si="10"/>
        <v>0</v>
      </c>
      <c r="J48" s="27"/>
      <c r="K48" s="20" t="str">
        <f t="shared" si="2"/>
        <v xml:space="preserve"> </v>
      </c>
      <c r="L48" s="21" t="str">
        <f t="shared" si="3"/>
        <v xml:space="preserve"> </v>
      </c>
      <c r="M48" s="21" t="str">
        <f t="shared" si="4"/>
        <v xml:space="preserve"> </v>
      </c>
      <c r="N48" s="27"/>
      <c r="O48" s="4" t="str">
        <f t="shared" si="11"/>
        <v xml:space="preserve"> </v>
      </c>
      <c r="P48" s="5" t="str" cm="1">
        <f t="array" ref="P48"/>
        <v xml:space="preserve"> </v>
      </c>
      <c r="Q48" s="5" t="str">
        <f t="shared" si="0"/>
        <v xml:space="preserve"> </v>
      </c>
      <c r="R48" s="30" t="str" cm="1">
        <f t="array" ref="R48">IFERROR(IF(B48=0," ",(P48-LOOKUP(2,1/($X$4:$X$50="ActiveRev Req't"),$P$4:$P$50))/LOOKUP(2,1/($X$4:$X$50="ActiveRev Req't"),$P$4:$P$50))," ")</f>
        <v xml:space="preserve"> </v>
      </c>
      <c r="S48" s="30" t="str">
        <f t="shared" si="12"/>
        <v xml:space="preserve"> </v>
      </c>
      <c r="T48" s="5" t="str" cm="1">
        <f t="array" ref="T48"/>
        <v xml:space="preserve"> </v>
      </c>
      <c r="U48" s="5" t="str">
        <f t="shared" si="1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5"/>
        <v xml:space="preserve"> </v>
      </c>
      <c r="X48" t="str">
        <f t="shared" si="6"/>
        <v/>
      </c>
    </row>
    <row r="49" spans="1:24" x14ac:dyDescent="0.25">
      <c r="A49" s="26"/>
      <c r="B49" s="26"/>
      <c r="C49" s="26"/>
      <c r="D49" s="27"/>
      <c r="E49" s="28"/>
      <c r="F49" s="3">
        <f t="shared" si="7"/>
        <v>0</v>
      </c>
      <c r="G49" s="29" t="str">
        <f t="shared" si="8"/>
        <v xml:space="preserve"> </v>
      </c>
      <c r="H49" s="3">
        <f t="shared" si="9"/>
        <v>0</v>
      </c>
      <c r="I49" s="30">
        <f t="shared" si="10"/>
        <v>0</v>
      </c>
      <c r="J49" s="27"/>
      <c r="K49" s="20" t="str">
        <f t="shared" si="2"/>
        <v xml:space="preserve"> </v>
      </c>
      <c r="L49" s="21" t="str">
        <f t="shared" si="3"/>
        <v xml:space="preserve"> </v>
      </c>
      <c r="M49" s="21" t="str">
        <f t="shared" si="4"/>
        <v xml:space="preserve"> </v>
      </c>
      <c r="N49" s="27"/>
      <c r="O49" s="4" t="str">
        <f t="shared" si="11"/>
        <v xml:space="preserve"> </v>
      </c>
      <c r="P49" s="5" t="str" cm="1">
        <f t="array" ref="P49"/>
        <v xml:space="preserve"> </v>
      </c>
      <c r="Q49" s="5" t="str">
        <f t="shared" si="0"/>
        <v xml:space="preserve"> </v>
      </c>
      <c r="R49" s="30" t="str" cm="1">
        <f t="array" ref="R49">IFERROR(IF(B49=0," ",(P49-LOOKUP(2,1/($X$4:$X$50="ActiveRev Req't"),$P$4:$P$50))/LOOKUP(2,1/($X$4:$X$50="ActiveRev Req't"),$P$4:$P$50))," ")</f>
        <v xml:space="preserve"> </v>
      </c>
      <c r="S49" s="30" t="str">
        <f t="shared" si="12"/>
        <v xml:space="preserve"> </v>
      </c>
      <c r="T49" s="5" t="str" cm="1">
        <f t="array" ref="T49"/>
        <v xml:space="preserve"> </v>
      </c>
      <c r="U49" s="5" t="str">
        <f t="shared" si="1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5"/>
        <v xml:space="preserve"> </v>
      </c>
      <c r="X49" t="str">
        <f t="shared" si="6"/>
        <v/>
      </c>
    </row>
    <row r="50" spans="1:24" x14ac:dyDescent="0.25">
      <c r="A50" s="26"/>
      <c r="B50" s="26"/>
      <c r="C50" s="26"/>
      <c r="D50" s="27"/>
      <c r="E50" s="28"/>
      <c r="F50" s="3">
        <f t="shared" si="7"/>
        <v>0</v>
      </c>
      <c r="G50" s="29" t="str">
        <f t="shared" si="8"/>
        <v xml:space="preserve"> </v>
      </c>
      <c r="H50" s="3">
        <f t="shared" si="9"/>
        <v>0</v>
      </c>
      <c r="I50" s="30">
        <f t="shared" si="10"/>
        <v>0</v>
      </c>
      <c r="J50" s="27"/>
      <c r="K50" s="20" t="str">
        <f t="shared" si="2"/>
        <v xml:space="preserve"> </v>
      </c>
      <c r="L50" s="21" t="str">
        <f t="shared" si="3"/>
        <v xml:space="preserve"> </v>
      </c>
      <c r="M50" s="21" t="str">
        <f t="shared" si="4"/>
        <v xml:space="preserve"> </v>
      </c>
      <c r="N50" s="27"/>
      <c r="O50" s="4" t="str">
        <f t="shared" si="11"/>
        <v xml:space="preserve"> </v>
      </c>
      <c r="P50" s="5" t="str" cm="1">
        <f t="array" ref="P50"/>
        <v xml:space="preserve"> </v>
      </c>
      <c r="Q50" s="5" t="str">
        <f t="shared" si="0"/>
        <v xml:space="preserve"> </v>
      </c>
      <c r="R50" s="30" t="str" cm="1">
        <f t="array" ref="R50">IFERROR(IF(B50=0," ",(P50-LOOKUP(2,1/($X$4:$X$50="ActiveRev Req't"),$P$4:$P$50))/LOOKUP(2,1/($X$4:$X$50="ActiveRev Req't"),$P$4:$P$50))," ")</f>
        <v xml:space="preserve"> </v>
      </c>
      <c r="S50" s="30" t="str">
        <f t="shared" si="12"/>
        <v xml:space="preserve"> </v>
      </c>
      <c r="T50" s="5" t="str" cm="1">
        <f t="array" ref="T50"/>
        <v xml:space="preserve"> </v>
      </c>
      <c r="U50" s="5" t="str">
        <f t="shared" si="1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5"/>
        <v xml:space="preserve"> </v>
      </c>
      <c r="X50" t="str">
        <f t="shared" si="6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196E-1753-4288-B74B-6F95CB86CF65}">
  <sheetPr>
    <tabColor theme="5" tint="0.39997558519241921"/>
    <pageSetUpPr fitToPage="1"/>
  </sheetPr>
  <dimension ref="A1:X51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7" sqref="P7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24</v>
      </c>
      <c r="C4" s="13" t="s">
        <v>25</v>
      </c>
      <c r="D4" s="15" t="s">
        <v>26</v>
      </c>
      <c r="E4" s="16">
        <v>38081818.056453407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65.489999999999995</v>
      </c>
      <c r="P4" s="5">
        <v>82.79</v>
      </c>
      <c r="Q4" s="5">
        <f t="shared" ref="Q4:Q50" si="0">IF(P4=" "," ",P4*12)</f>
        <v>993.48</v>
      </c>
      <c r="R4" s="24" t="s">
        <v>27</v>
      </c>
      <c r="S4" s="24"/>
      <c r="T4" s="5">
        <v>66.959999999999994</v>
      </c>
      <c r="U4" s="5">
        <f t="shared" ref="U4:U50" si="1">IF(T4=" "," ",T4*12)</f>
        <v>803.52</v>
      </c>
      <c r="V4" s="24" t="s">
        <v>27</v>
      </c>
      <c r="W4" s="25"/>
      <c r="X4" t="str">
        <f>CONCATENATE(A4,D4)</f>
        <v>SupersededRev Req't</v>
      </c>
    </row>
    <row r="5" spans="1:24" x14ac:dyDescent="0.25">
      <c r="A5" s="26" t="s">
        <v>28</v>
      </c>
      <c r="B5" s="27" t="s">
        <v>29</v>
      </c>
      <c r="C5" s="26" t="s">
        <v>30</v>
      </c>
      <c r="D5" s="27" t="s">
        <v>31</v>
      </c>
      <c r="E5" s="28"/>
      <c r="F5" s="3">
        <f>IF(E5=0,0,(E5-LOOKUP(2,1/($X$4:$X$50="ActiveRev Req't"),$E$4:$E$50)))</f>
        <v>0</v>
      </c>
      <c r="G5" s="29" t="str">
        <f>IF(E5=0," ",(F5/LOOKUP(2,1/($X$4:$X$50="ActiveRev Req't"),$E$4:$E$50)))</f>
        <v xml:space="preserve"> </v>
      </c>
      <c r="H5" s="3">
        <f>IF(E5=0,0,E5-$E$4)</f>
        <v>0</v>
      </c>
      <c r="I5" s="30">
        <f>IF(H5=" "," ",H5/$E$4)</f>
        <v>0</v>
      </c>
      <c r="J5" s="31"/>
      <c r="K5" s="20" t="str">
        <f t="shared" ref="K5:K50" si="2">IF(J5=0," ",IF(DAY(J5)&lt;=14,TEXT(J5,"mmmm"),TEXT(EOMONTH(J5,1),"mmmm")))</f>
        <v xml:space="preserve"> </v>
      </c>
      <c r="L5" s="21" t="str">
        <f t="shared" ref="L5:L50" si="3">IF(J5=0," ",YEAR(J5))</f>
        <v xml:space="preserve"> </v>
      </c>
      <c r="M5" s="21" t="str">
        <f t="shared" ref="M5:M50" si="4">IF(J5=0," ",IF(AND(MONTH(J5)=12,K5="January"),YEAR(J5)+1,YEAR(J5)))</f>
        <v xml:space="preserve"> </v>
      </c>
      <c r="N5" s="31">
        <v>45291</v>
      </c>
      <c r="O5" s="4">
        <f>IF(B5=0," ",$O$4)</f>
        <v>65.489999999999995</v>
      </c>
      <c r="P5" s="5" t="str" cm="1">
        <f t="array" ref="P5"/>
        <v xml:space="preserve"> </v>
      </c>
      <c r="Q5" s="5" t="str">
        <f t="shared" si="0"/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 t="shared" ref="S5:S50" si="5">IFERROR(IF(B5=0," ",(P5-$P$4)/$P$4)," ")</f>
        <v xml:space="preserve"> </v>
      </c>
      <c r="T5" s="5" t="str" cm="1">
        <f t="array" ref="T5"/>
        <v xml:space="preserve"> </v>
      </c>
      <c r="U5" s="5" t="str">
        <f t="shared" si="1"/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 t="shared" ref="W5:W50" si="6">IFERROR(IF(B5=0," ",(T5-$T$4)/$T$4)," ")</f>
        <v xml:space="preserve"> </v>
      </c>
      <c r="X5" t="str">
        <f t="shared" ref="X5:X50" si="7">CONCATENATE(A5,D5)</f>
        <v>ActiveSurcharge</v>
      </c>
    </row>
    <row r="6" spans="1:24" x14ac:dyDescent="0.25">
      <c r="A6" s="26" t="s">
        <v>28</v>
      </c>
      <c r="B6" s="27" t="s">
        <v>32</v>
      </c>
      <c r="C6" s="26" t="s">
        <v>33</v>
      </c>
      <c r="D6" s="27" t="s">
        <v>59</v>
      </c>
      <c r="E6" s="28"/>
      <c r="F6" s="3">
        <f t="shared" ref="F6:F50" si="8">IF(E6=0,0,(E6-LOOKUP(2,1/($X$4:$X$50="ActiveRev Req't"),$E$4:$E$50)))</f>
        <v>0</v>
      </c>
      <c r="G6" s="29" t="str">
        <f t="shared" ref="G6:G50" si="9">IF(E6=0," ",(F6/LOOKUP(2,1/($X$4:$X$50="ActiveRev Req't"),$E$4:$E$50)))</f>
        <v xml:space="preserve"> </v>
      </c>
      <c r="H6" s="3">
        <f t="shared" ref="H6:H50" si="10">IF(E6=0,0,E6-$E$4)</f>
        <v>0</v>
      </c>
      <c r="I6" s="30">
        <f t="shared" ref="I6:I50" si="11">IF(H6=" "," ",H6/$E$4)</f>
        <v>0</v>
      </c>
      <c r="J6" s="31"/>
      <c r="K6" s="20" t="str">
        <f t="shared" si="2"/>
        <v xml:space="preserve"> </v>
      </c>
      <c r="L6" s="21" t="str">
        <f t="shared" si="3"/>
        <v xml:space="preserve"> </v>
      </c>
      <c r="M6" s="21" t="str">
        <f t="shared" si="4"/>
        <v xml:space="preserve"> </v>
      </c>
      <c r="N6" s="31">
        <v>45015</v>
      </c>
      <c r="O6" s="4">
        <f t="shared" ref="O6:O50" si="12">IF(B6=0," ",$O$4)</f>
        <v>65.489999999999995</v>
      </c>
      <c r="P6" s="5" t="str" cm="1">
        <f t="array" ref="P6"/>
        <v xml:space="preserve"> </v>
      </c>
      <c r="Q6" s="5" t="str">
        <f t="shared" si="0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 t="shared" si="5"/>
        <v xml:space="preserve"> </v>
      </c>
      <c r="T6" s="5" t="str" cm="1">
        <f t="array" ref="T6"/>
        <v xml:space="preserve"> </v>
      </c>
      <c r="U6" s="5" t="str">
        <f t="shared" si="1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si="6"/>
        <v xml:space="preserve"> </v>
      </c>
      <c r="X6" t="str">
        <f t="shared" si="7"/>
        <v>ActiveCredit</v>
      </c>
    </row>
    <row r="7" spans="1:24" x14ac:dyDescent="0.25">
      <c r="A7" s="26" t="s">
        <v>28</v>
      </c>
      <c r="B7" s="27" t="s">
        <v>67</v>
      </c>
      <c r="C7" s="26" t="s">
        <v>35</v>
      </c>
      <c r="D7" s="27" t="s">
        <v>26</v>
      </c>
      <c r="E7" s="28">
        <v>41721265.623601615</v>
      </c>
      <c r="F7" s="3">
        <f t="shared" si="8"/>
        <v>0</v>
      </c>
      <c r="G7" s="29">
        <f t="shared" si="9"/>
        <v>0</v>
      </c>
      <c r="H7" s="3">
        <f t="shared" si="10"/>
        <v>3639447.5671482086</v>
      </c>
      <c r="I7" s="30">
        <f t="shared" si="11"/>
        <v>9.5569165362667394E-2</v>
      </c>
      <c r="J7" s="31">
        <v>44927</v>
      </c>
      <c r="K7" s="20" t="str">
        <f t="shared" si="2"/>
        <v>January</v>
      </c>
      <c r="L7" s="21">
        <f t="shared" si="3"/>
        <v>2023</v>
      </c>
      <c r="M7" s="21">
        <f t="shared" si="4"/>
        <v>2023</v>
      </c>
      <c r="N7" s="27"/>
      <c r="O7" s="4">
        <f t="shared" si="12"/>
        <v>65.489999999999995</v>
      </c>
      <c r="P7" s="5">
        <f/>
        <v>88.56</v>
      </c>
      <c r="Q7" s="5">
        <f t="shared" si="0"/>
        <v>1062.72</v>
      </c>
      <c r="R7" s="30" cm="1">
        <f t="array" ref="R7">IFERROR(IF(B7=0," ",(P7-LOOKUP(2,1/($X$4:$X$50="ActiveRev Req't"),$P$4:$P$50))/LOOKUP(2,1/($X$4:$X$50="ActiveRev Req't"),$P$4:$P$50))," ")</f>
        <v>0</v>
      </c>
      <c r="S7" s="30">
        <f t="shared" si="5"/>
        <v>6.9694407537142108E-2</v>
      </c>
      <c r="T7" s="5">
        <f/>
        <v>71.349999999999994</v>
      </c>
      <c r="U7" s="5">
        <f t="shared" si="1"/>
        <v>856.19999999999993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>
        <f t="shared" si="6"/>
        <v>6.5561529271206703E-2</v>
      </c>
      <c r="X7" t="str">
        <f t="shared" si="7"/>
        <v>ActiveRev Req't</v>
      </c>
    </row>
    <row r="8" spans="1:24" x14ac:dyDescent="0.25">
      <c r="A8" s="26" t="s">
        <v>39</v>
      </c>
      <c r="B8" s="27" t="s">
        <v>67</v>
      </c>
      <c r="C8" s="26" t="s">
        <v>36</v>
      </c>
      <c r="D8" s="27" t="s">
        <v>31</v>
      </c>
      <c r="E8" s="28"/>
      <c r="F8" s="3">
        <f t="shared" si="8"/>
        <v>0</v>
      </c>
      <c r="G8" s="29" t="str">
        <f t="shared" si="9"/>
        <v xml:space="preserve"> </v>
      </c>
      <c r="H8" s="3">
        <f t="shared" si="10"/>
        <v>0</v>
      </c>
      <c r="I8" s="30">
        <f t="shared" si="11"/>
        <v>0</v>
      </c>
      <c r="J8" s="31">
        <v>44927</v>
      </c>
      <c r="K8" s="20" t="str">
        <f t="shared" si="2"/>
        <v>January</v>
      </c>
      <c r="L8" s="21">
        <f t="shared" si="3"/>
        <v>2023</v>
      </c>
      <c r="M8" s="21">
        <f t="shared" si="4"/>
        <v>2023</v>
      </c>
      <c r="N8" s="27"/>
      <c r="O8" s="4">
        <f t="shared" si="12"/>
        <v>65.489999999999995</v>
      </c>
      <c r="P8" s="5" cm="1">
        <f t="array" ref="P8"/>
        <v>0</v>
      </c>
      <c r="Q8" s="5">
        <f t="shared" si="0"/>
        <v>0</v>
      </c>
      <c r="R8" s="30" cm="1">
        <f t="array" ref="R8">IFERROR(IF(B8=0," ",(P8-LOOKUP(2,1/($X$4:$X$50="ActiveRev Req't"),$P$4:$P$50))/LOOKUP(2,1/($X$4:$X$50="ActiveRev Req't"),$P$4:$P$50))," ")</f>
        <v>-1</v>
      </c>
      <c r="S8" s="30">
        <f t="shared" si="5"/>
        <v>-1</v>
      </c>
      <c r="T8" s="5" cm="1">
        <f t="array" ref="T8"/>
        <v>0</v>
      </c>
      <c r="U8" s="5">
        <f t="shared" si="1"/>
        <v>0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si="6"/>
        <v>-1</v>
      </c>
      <c r="X8" t="str">
        <f t="shared" si="7"/>
        <v>AnticipatedSurcharge</v>
      </c>
    </row>
    <row r="9" spans="1:24" x14ac:dyDescent="0.25">
      <c r="A9" s="26" t="s">
        <v>39</v>
      </c>
      <c r="B9" s="27" t="s">
        <v>37</v>
      </c>
      <c r="C9" s="26" t="s">
        <v>38</v>
      </c>
      <c r="D9" s="27" t="s">
        <v>31</v>
      </c>
      <c r="E9" s="28"/>
      <c r="F9" s="3">
        <f t="shared" si="8"/>
        <v>0</v>
      </c>
      <c r="G9" s="29" t="str">
        <f t="shared" si="9"/>
        <v xml:space="preserve"> </v>
      </c>
      <c r="H9" s="3">
        <f t="shared" si="10"/>
        <v>0</v>
      </c>
      <c r="I9" s="30">
        <f t="shared" si="11"/>
        <v>0</v>
      </c>
      <c r="J9" s="31">
        <v>44927</v>
      </c>
      <c r="K9" s="20" t="str">
        <f t="shared" si="2"/>
        <v>January</v>
      </c>
      <c r="L9" s="21">
        <f t="shared" si="3"/>
        <v>2023</v>
      </c>
      <c r="M9" s="21">
        <f t="shared" si="4"/>
        <v>2023</v>
      </c>
      <c r="N9" s="27"/>
      <c r="O9" s="4">
        <f t="shared" si="12"/>
        <v>65.489999999999995</v>
      </c>
      <c r="P9" s="5" cm="1">
        <f t="array" ref="P9"/>
        <v>0</v>
      </c>
      <c r="Q9" s="5">
        <f t="shared" si="0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 t="shared" si="5"/>
        <v>-1</v>
      </c>
      <c r="T9" s="5" cm="1">
        <f t="array" ref="T9"/>
        <v>0</v>
      </c>
      <c r="U9" s="5">
        <f t="shared" si="1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6"/>
        <v>-1</v>
      </c>
      <c r="X9" t="str">
        <f t="shared" si="7"/>
        <v>AnticipatedSurcharge</v>
      </c>
    </row>
    <row r="10" spans="1:24" x14ac:dyDescent="0.25">
      <c r="A10" s="26" t="s">
        <v>39</v>
      </c>
      <c r="B10" s="27" t="s">
        <v>42</v>
      </c>
      <c r="C10" s="26" t="s">
        <v>43</v>
      </c>
      <c r="D10" s="27" t="s">
        <v>26</v>
      </c>
      <c r="E10" s="28"/>
      <c r="F10" s="3">
        <f t="shared" si="8"/>
        <v>0</v>
      </c>
      <c r="G10" s="29" t="str">
        <f t="shared" si="9"/>
        <v xml:space="preserve"> </v>
      </c>
      <c r="H10" s="3">
        <f t="shared" si="10"/>
        <v>0</v>
      </c>
      <c r="I10" s="30">
        <f t="shared" si="11"/>
        <v>0</v>
      </c>
      <c r="J10" s="31"/>
      <c r="K10" s="20" t="str">
        <f t="shared" si="2"/>
        <v xml:space="preserve"> </v>
      </c>
      <c r="L10" s="21" t="str">
        <f t="shared" si="3"/>
        <v xml:space="preserve"> </v>
      </c>
      <c r="M10" s="21" t="str">
        <f t="shared" si="4"/>
        <v xml:space="preserve"> </v>
      </c>
      <c r="N10" s="27"/>
      <c r="O10" s="4">
        <f t="shared" si="12"/>
        <v>65.489999999999995</v>
      </c>
      <c r="P10" s="5" t="str" cm="1">
        <f t="array" ref="P10"/>
        <v xml:space="preserve"> </v>
      </c>
      <c r="Q10" s="5" t="str">
        <f t="shared" si="0"/>
        <v xml:space="preserve"> </v>
      </c>
      <c r="R10" s="30" t="str" cm="1">
        <f t="array" ref="R10">IFERROR(IF(B10=0," ",(P10-LOOKUP(2,1/($X$4:$X$50="ActiveRev Req't"),$P$4:$P$50))/LOOKUP(2,1/($X$4:$X$50="ActiveRev Req't"),$P$4:$P$50))," ")</f>
        <v xml:space="preserve"> </v>
      </c>
      <c r="S10" s="30" t="str">
        <f t="shared" si="5"/>
        <v xml:space="preserve"> </v>
      </c>
      <c r="T10" s="5" t="str" cm="1">
        <f t="array" ref="T10"/>
        <v xml:space="preserve"> </v>
      </c>
      <c r="U10" s="5" t="str">
        <f t="shared" si="1"/>
        <v xml:space="preserve"> 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 t="str">
        <f t="shared" si="6"/>
        <v xml:space="preserve"> </v>
      </c>
      <c r="X10" t="str">
        <f t="shared" si="7"/>
        <v>AnticipatedRev Req't</v>
      </c>
    </row>
    <row r="11" spans="1:24" x14ac:dyDescent="0.25">
      <c r="A11" s="26" t="s">
        <v>39</v>
      </c>
      <c r="B11" s="27" t="s">
        <v>42</v>
      </c>
      <c r="C11" s="26" t="s">
        <v>41</v>
      </c>
      <c r="D11" s="27" t="s">
        <v>31</v>
      </c>
      <c r="E11" s="28"/>
      <c r="F11" s="3">
        <f t="shared" si="8"/>
        <v>0</v>
      </c>
      <c r="G11" s="29" t="str">
        <f t="shared" si="9"/>
        <v xml:space="preserve"> </v>
      </c>
      <c r="H11" s="3">
        <f t="shared" si="10"/>
        <v>0</v>
      </c>
      <c r="I11" s="30">
        <f t="shared" si="11"/>
        <v>0</v>
      </c>
      <c r="J11" s="31"/>
      <c r="K11" s="20" t="str">
        <f t="shared" si="2"/>
        <v xml:space="preserve"> </v>
      </c>
      <c r="L11" s="21" t="str">
        <f t="shared" si="3"/>
        <v xml:space="preserve"> </v>
      </c>
      <c r="M11" s="21" t="str">
        <f t="shared" si="4"/>
        <v xml:space="preserve"> </v>
      </c>
      <c r="N11" s="27"/>
      <c r="O11" s="4">
        <f t="shared" si="12"/>
        <v>65.489999999999995</v>
      </c>
      <c r="P11" s="5" t="str" cm="1">
        <f t="array" ref="P11"/>
        <v xml:space="preserve"> </v>
      </c>
      <c r="Q11" s="5" t="str">
        <f t="shared" si="0"/>
        <v xml:space="preserve"> </v>
      </c>
      <c r="R11" s="30" t="str" cm="1">
        <f t="array" ref="R11">IFERROR(IF(B11=0," ",(P11-LOOKUP(2,1/($X$4:$X$50="ActiveRev Req't"),$P$4:$P$50))/LOOKUP(2,1/($X$4:$X$50="ActiveRev Req't"),$P$4:$P$50))," ")</f>
        <v xml:space="preserve"> </v>
      </c>
      <c r="S11" s="30" t="str">
        <f t="shared" si="5"/>
        <v xml:space="preserve"> </v>
      </c>
      <c r="T11" s="5" t="str" cm="1">
        <f t="array" ref="T11"/>
        <v xml:space="preserve"> </v>
      </c>
      <c r="U11" s="5" t="str">
        <f t="shared" si="1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6"/>
        <v xml:space="preserve"> </v>
      </c>
      <c r="X11" t="str">
        <f t="shared" si="7"/>
        <v>AnticipatedSurcharge</v>
      </c>
    </row>
    <row r="12" spans="1:24" x14ac:dyDescent="0.25">
      <c r="A12" s="26" t="s">
        <v>39</v>
      </c>
      <c r="B12" s="27" t="s">
        <v>42</v>
      </c>
      <c r="C12" s="26" t="s">
        <v>44</v>
      </c>
      <c r="D12" s="27" t="s">
        <v>31</v>
      </c>
      <c r="E12" s="28"/>
      <c r="F12" s="3">
        <f t="shared" si="8"/>
        <v>0</v>
      </c>
      <c r="G12" s="29" t="str">
        <f t="shared" si="9"/>
        <v xml:space="preserve"> </v>
      </c>
      <c r="H12" s="3">
        <f t="shared" si="10"/>
        <v>0</v>
      </c>
      <c r="I12" s="30">
        <f t="shared" si="11"/>
        <v>0</v>
      </c>
      <c r="J12" s="31"/>
      <c r="K12" s="20" t="str">
        <f t="shared" si="2"/>
        <v xml:space="preserve"> </v>
      </c>
      <c r="L12" s="21" t="str">
        <f t="shared" si="3"/>
        <v xml:space="preserve"> </v>
      </c>
      <c r="M12" s="21" t="str">
        <f t="shared" si="4"/>
        <v xml:space="preserve"> </v>
      </c>
      <c r="N12" s="27"/>
      <c r="O12" s="4">
        <f t="shared" si="12"/>
        <v>65.489999999999995</v>
      </c>
      <c r="P12" s="5" t="str" cm="1">
        <f t="array" ref="P12"/>
        <v xml:space="preserve"> </v>
      </c>
      <c r="Q12" s="5" t="str">
        <f t="shared" si="0"/>
        <v xml:space="preserve"> </v>
      </c>
      <c r="R12" s="30" t="str" cm="1">
        <f t="array" ref="R12">IFERROR(IF(B12=0," ",(P12-LOOKUP(2,1/($X$4:$X$50="ActiveRev Req't"),$P$4:$P$50))/LOOKUP(2,1/($X$4:$X$50="ActiveRev Req't"),$P$4:$P$50))," ")</f>
        <v xml:space="preserve"> </v>
      </c>
      <c r="S12" s="30" t="str">
        <f t="shared" si="5"/>
        <v xml:space="preserve"> </v>
      </c>
      <c r="T12" s="5" t="str" cm="1">
        <f t="array" ref="T12"/>
        <v xml:space="preserve"> </v>
      </c>
      <c r="U12" s="5" t="str">
        <f t="shared" si="1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6"/>
        <v xml:space="preserve"> </v>
      </c>
      <c r="X12" t="str">
        <f t="shared" si="7"/>
        <v>AnticipatedSurcharge</v>
      </c>
    </row>
    <row r="13" spans="1:24" x14ac:dyDescent="0.25">
      <c r="A13" s="26" t="s">
        <v>39</v>
      </c>
      <c r="B13" s="27" t="s">
        <v>42</v>
      </c>
      <c r="C13" s="26" t="s">
        <v>45</v>
      </c>
      <c r="D13" s="27" t="s">
        <v>31</v>
      </c>
      <c r="E13" s="28"/>
      <c r="F13" s="3">
        <f t="shared" si="8"/>
        <v>0</v>
      </c>
      <c r="G13" s="29" t="str">
        <f t="shared" si="9"/>
        <v xml:space="preserve"> </v>
      </c>
      <c r="H13" s="3">
        <f t="shared" si="10"/>
        <v>0</v>
      </c>
      <c r="I13" s="30">
        <f t="shared" si="11"/>
        <v>0</v>
      </c>
      <c r="J13" s="31"/>
      <c r="K13" s="20" t="str">
        <f t="shared" si="2"/>
        <v xml:space="preserve"> </v>
      </c>
      <c r="L13" s="21" t="str">
        <f t="shared" si="3"/>
        <v xml:space="preserve"> </v>
      </c>
      <c r="M13" s="21" t="str">
        <f t="shared" si="4"/>
        <v xml:space="preserve"> </v>
      </c>
      <c r="N13" s="27"/>
      <c r="O13" s="4">
        <f t="shared" si="12"/>
        <v>65.489999999999995</v>
      </c>
      <c r="P13" s="5" t="str" cm="1">
        <f t="array" ref="P13"/>
        <v xml:space="preserve"> </v>
      </c>
      <c r="Q13" s="5" t="str">
        <f t="shared" si="0"/>
        <v xml:space="preserve"> </v>
      </c>
      <c r="R13" s="30" t="str" cm="1">
        <f t="array" ref="R13">IFERROR(IF(B13=0," ",(P13-LOOKUP(2,1/($X$4:$X$50="ActiveRev Req't"),$P$4:$P$50))/LOOKUP(2,1/($X$4:$X$50="ActiveRev Req't"),$P$4:$P$50))," ")</f>
        <v xml:space="preserve"> </v>
      </c>
      <c r="S13" s="30" t="str">
        <f t="shared" si="5"/>
        <v xml:space="preserve"> </v>
      </c>
      <c r="T13" s="5" t="str" cm="1">
        <f t="array" ref="T13"/>
        <v xml:space="preserve"> </v>
      </c>
      <c r="U13" s="5" t="str">
        <f t="shared" si="1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6"/>
        <v xml:space="preserve"> </v>
      </c>
      <c r="X13" t="str">
        <f t="shared" si="7"/>
        <v>AnticipatedSurcharge</v>
      </c>
    </row>
    <row r="14" spans="1:24" x14ac:dyDescent="0.25">
      <c r="A14" s="26" t="s">
        <v>46</v>
      </c>
      <c r="B14" s="27" t="s">
        <v>47</v>
      </c>
      <c r="C14" s="26" t="s">
        <v>48</v>
      </c>
      <c r="D14" s="27" t="s">
        <v>26</v>
      </c>
      <c r="E14" s="28">
        <v>40018412.047470607</v>
      </c>
      <c r="F14" s="3">
        <f t="shared" si="8"/>
        <v>-1702853.5761310086</v>
      </c>
      <c r="G14" s="29">
        <f t="shared" si="9"/>
        <v>-4.0815002869129369E-2</v>
      </c>
      <c r="H14" s="3">
        <f t="shared" si="10"/>
        <v>1936593.9910172001</v>
      </c>
      <c r="I14" s="30">
        <f t="shared" si="11"/>
        <v>5.085350673506045E-2</v>
      </c>
      <c r="J14" s="31">
        <v>45292</v>
      </c>
      <c r="K14" s="20" t="str">
        <f t="shared" si="2"/>
        <v>January</v>
      </c>
      <c r="L14" s="21">
        <f t="shared" si="3"/>
        <v>2024</v>
      </c>
      <c r="M14" s="21">
        <f t="shared" si="4"/>
        <v>2024</v>
      </c>
      <c r="N14" s="27"/>
      <c r="O14" s="4">
        <f t="shared" si="12"/>
        <v>65.489999999999995</v>
      </c>
      <c r="P14" s="5" cm="1">
        <f t="array" ref="P14"/>
        <v>87.82</v>
      </c>
      <c r="Q14" s="5">
        <f t="shared" si="0"/>
        <v>1053.8399999999999</v>
      </c>
      <c r="R14" s="30" cm="1">
        <f t="array" ref="R14">IFERROR(IF(B14=0," ",(P14-LOOKUP(2,1/($X$4:$X$50="ActiveRev Req't"),$P$4:$P$50))/LOOKUP(2,1/($X$4:$X$50="ActiveRev Req't"),$P$4:$P$50))," ")</f>
        <v>-8.3559168925023616E-3</v>
      </c>
      <c r="S14" s="30">
        <f t="shared" si="5"/>
        <v>6.0756129967387204E-2</v>
      </c>
      <c r="T14" s="5" cm="1">
        <f t="array" ref="T14"/>
        <v>65.209999999999994</v>
      </c>
      <c r="U14" s="5">
        <f t="shared" si="1"/>
        <v>782.52</v>
      </c>
      <c r="V14" s="30" cm="1">
        <f t="array" ref="V14">IFERROR(IF(F14=0," ",(T14-LOOKUP(2,1/($X$4:$X$50="ActiveRev Req't"),$T$4:$T$50))/LOOKUP(2,1/($X$4:$X$50="ActiveRev Req't"),$T$4:$T$50))," ")</f>
        <v>-8.6054660126138771E-2</v>
      </c>
      <c r="W14" s="30">
        <f t="shared" si="6"/>
        <v>-2.6135005973715653E-2</v>
      </c>
      <c r="X14" t="str">
        <f t="shared" si="7"/>
        <v>Pending - FiledRev Req't</v>
      </c>
    </row>
    <row r="15" spans="1:24" x14ac:dyDescent="0.25">
      <c r="A15" s="26" t="s">
        <v>39</v>
      </c>
      <c r="B15" s="27" t="s">
        <v>42</v>
      </c>
      <c r="C15" s="26" t="s">
        <v>49</v>
      </c>
      <c r="D15" s="27" t="s">
        <v>31</v>
      </c>
      <c r="E15" s="28"/>
      <c r="F15" s="3">
        <f t="shared" si="8"/>
        <v>0</v>
      </c>
      <c r="G15" s="29" t="str">
        <f t="shared" si="9"/>
        <v xml:space="preserve"> </v>
      </c>
      <c r="H15" s="3">
        <f t="shared" si="10"/>
        <v>0</v>
      </c>
      <c r="I15" s="30">
        <f t="shared" si="11"/>
        <v>0</v>
      </c>
      <c r="J15" s="31"/>
      <c r="K15" s="20" t="str">
        <f t="shared" si="2"/>
        <v xml:space="preserve"> </v>
      </c>
      <c r="L15" s="21" t="str">
        <f t="shared" si="3"/>
        <v xml:space="preserve"> </v>
      </c>
      <c r="M15" s="21" t="str">
        <f t="shared" si="4"/>
        <v xml:space="preserve"> </v>
      </c>
      <c r="N15" s="27"/>
      <c r="O15" s="4">
        <f t="shared" si="12"/>
        <v>65.489999999999995</v>
      </c>
      <c r="P15" s="5" t="str" cm="1">
        <f t="array" ref="P15"/>
        <v xml:space="preserve"> </v>
      </c>
      <c r="Q15" s="5" t="str">
        <f t="shared" si="0"/>
        <v xml:space="preserve"> </v>
      </c>
      <c r="R15" s="30" t="str" cm="1">
        <f t="array" ref="R15">IFERROR(IF(B15=0," ",(P15-LOOKUP(2,1/($X$4:$X$50="ActiveRev Req't"),$P$4:$P$50))/LOOKUP(2,1/($X$4:$X$50="ActiveRev Req't"),$P$4:$P$50))," ")</f>
        <v xml:space="preserve"> </v>
      </c>
      <c r="S15" s="30" t="str">
        <f t="shared" si="5"/>
        <v xml:space="preserve"> </v>
      </c>
      <c r="T15" s="5" t="str" cm="1">
        <f t="array" ref="T15"/>
        <v xml:space="preserve"> </v>
      </c>
      <c r="U15" s="5" t="str">
        <f t="shared" si="1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6"/>
        <v xml:space="preserve"> </v>
      </c>
      <c r="X15" t="str">
        <f t="shared" si="7"/>
        <v>AnticipatedSurcharge</v>
      </c>
    </row>
    <row r="16" spans="1:24" x14ac:dyDescent="0.25">
      <c r="A16" s="26" t="s">
        <v>39</v>
      </c>
      <c r="B16" s="27" t="s">
        <v>42</v>
      </c>
      <c r="C16" s="26" t="s">
        <v>50</v>
      </c>
      <c r="D16" s="27" t="s">
        <v>31</v>
      </c>
      <c r="E16" s="28"/>
      <c r="F16" s="3">
        <f t="shared" si="8"/>
        <v>0</v>
      </c>
      <c r="G16" s="29" t="str">
        <f t="shared" si="9"/>
        <v xml:space="preserve"> </v>
      </c>
      <c r="H16" s="3">
        <f t="shared" si="10"/>
        <v>0</v>
      </c>
      <c r="I16" s="30">
        <f t="shared" si="11"/>
        <v>0</v>
      </c>
      <c r="J16" s="31"/>
      <c r="K16" s="20" t="str">
        <f t="shared" si="2"/>
        <v xml:space="preserve"> </v>
      </c>
      <c r="L16" s="21" t="str">
        <f t="shared" si="3"/>
        <v xml:space="preserve"> </v>
      </c>
      <c r="M16" s="21" t="str">
        <f t="shared" si="4"/>
        <v xml:space="preserve"> </v>
      </c>
      <c r="N16" s="27"/>
      <c r="O16" s="4">
        <f t="shared" si="12"/>
        <v>65.489999999999995</v>
      </c>
      <c r="P16" s="5" t="str" cm="1">
        <f t="array" ref="P16"/>
        <v xml:space="preserve"> </v>
      </c>
      <c r="Q16" s="5" t="str">
        <f t="shared" si="0"/>
        <v xml:space="preserve"> </v>
      </c>
      <c r="R16" s="30" t="str" cm="1">
        <f t="array" ref="R16">IFERROR(IF(B16=0," ",(P16-LOOKUP(2,1/($X$4:$X$50="ActiveRev Req't"),$P$4:$P$50))/LOOKUP(2,1/($X$4:$X$50="ActiveRev Req't"),$P$4:$P$50))," ")</f>
        <v xml:space="preserve"> </v>
      </c>
      <c r="S16" s="30" t="str">
        <f t="shared" si="5"/>
        <v xml:space="preserve"> </v>
      </c>
      <c r="T16" s="5" t="str" cm="1">
        <f t="array" ref="T16"/>
        <v xml:space="preserve"> </v>
      </c>
      <c r="U16" s="5" t="str">
        <f t="shared" si="1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6"/>
        <v xml:space="preserve"> </v>
      </c>
      <c r="X16" t="str">
        <f t="shared" si="7"/>
        <v>AnticipatedSurcharge</v>
      </c>
    </row>
    <row r="17" spans="1:24" x14ac:dyDescent="0.25">
      <c r="A17" s="26" t="s">
        <v>39</v>
      </c>
      <c r="B17" s="27" t="s">
        <v>42</v>
      </c>
      <c r="C17" s="26" t="s">
        <v>51</v>
      </c>
      <c r="D17" s="27" t="s">
        <v>31</v>
      </c>
      <c r="E17" s="28"/>
      <c r="F17" s="3">
        <f t="shared" si="8"/>
        <v>0</v>
      </c>
      <c r="G17" s="29" t="str">
        <f t="shared" si="9"/>
        <v xml:space="preserve"> </v>
      </c>
      <c r="H17" s="3">
        <f t="shared" si="10"/>
        <v>0</v>
      </c>
      <c r="I17" s="30">
        <f t="shared" si="11"/>
        <v>0</v>
      </c>
      <c r="J17" s="31"/>
      <c r="K17" s="20" t="str">
        <f t="shared" si="2"/>
        <v xml:space="preserve"> </v>
      </c>
      <c r="L17" s="21" t="str">
        <f t="shared" si="3"/>
        <v xml:space="preserve"> </v>
      </c>
      <c r="M17" s="21" t="str">
        <f t="shared" si="4"/>
        <v xml:space="preserve"> </v>
      </c>
      <c r="N17" s="27"/>
      <c r="O17" s="4">
        <f t="shared" si="12"/>
        <v>65.489999999999995</v>
      </c>
      <c r="P17" s="5" t="str" cm="1">
        <f t="array" ref="P17"/>
        <v xml:space="preserve"> </v>
      </c>
      <c r="Q17" s="5" t="str">
        <f t="shared" si="0"/>
        <v xml:space="preserve"> </v>
      </c>
      <c r="R17" s="30" t="str" cm="1">
        <f t="array" ref="R17">IFERROR(IF(B17=0," ",(P17-LOOKUP(2,1/($X$4:$X$50="ActiveRev Req't"),$P$4:$P$50))/LOOKUP(2,1/($X$4:$X$50="ActiveRev Req't"),$P$4:$P$50))," ")</f>
        <v xml:space="preserve"> </v>
      </c>
      <c r="S17" s="30" t="str">
        <f t="shared" si="5"/>
        <v xml:space="preserve"> </v>
      </c>
      <c r="T17" s="5" t="str" cm="1">
        <f t="array" ref="T17"/>
        <v xml:space="preserve"> </v>
      </c>
      <c r="U17" s="5" t="str">
        <f t="shared" si="1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6"/>
        <v xml:space="preserve"> </v>
      </c>
      <c r="X17" t="str">
        <f t="shared" si="7"/>
        <v>AnticipatedSurcharge</v>
      </c>
    </row>
    <row r="18" spans="1:24" x14ac:dyDescent="0.25">
      <c r="A18" s="26" t="s">
        <v>39</v>
      </c>
      <c r="B18" s="27" t="s">
        <v>42</v>
      </c>
      <c r="C18" s="26" t="s">
        <v>45</v>
      </c>
      <c r="D18" s="27" t="s">
        <v>31</v>
      </c>
      <c r="E18" s="28"/>
      <c r="F18" s="3">
        <f t="shared" si="8"/>
        <v>0</v>
      </c>
      <c r="G18" s="29" t="str">
        <f t="shared" si="9"/>
        <v xml:space="preserve"> </v>
      </c>
      <c r="H18" s="3">
        <f t="shared" si="10"/>
        <v>0</v>
      </c>
      <c r="I18" s="30">
        <f t="shared" si="11"/>
        <v>0</v>
      </c>
      <c r="J18" s="31"/>
      <c r="K18" s="20" t="str">
        <f t="shared" si="2"/>
        <v xml:space="preserve"> </v>
      </c>
      <c r="L18" s="21" t="str">
        <f t="shared" si="3"/>
        <v xml:space="preserve"> </v>
      </c>
      <c r="M18" s="21" t="str">
        <f t="shared" si="4"/>
        <v xml:space="preserve"> </v>
      </c>
      <c r="N18" s="27"/>
      <c r="O18" s="4">
        <f t="shared" si="12"/>
        <v>65.489999999999995</v>
      </c>
      <c r="P18" s="5" t="str" cm="1">
        <f t="array" ref="P18"/>
        <v xml:space="preserve"> </v>
      </c>
      <c r="Q18" s="5" t="str">
        <f t="shared" si="0"/>
        <v xml:space="preserve"> </v>
      </c>
      <c r="R18" s="30" t="str" cm="1">
        <f t="array" ref="R18">IFERROR(IF(B18=0," ",(P18-LOOKUP(2,1/($X$4:$X$50="ActiveRev Req't"),$P$4:$P$50))/LOOKUP(2,1/($X$4:$X$50="ActiveRev Req't"),$P$4:$P$50))," ")</f>
        <v xml:space="preserve"> </v>
      </c>
      <c r="S18" s="30" t="str">
        <f t="shared" si="5"/>
        <v xml:space="preserve"> </v>
      </c>
      <c r="T18" s="5" t="str" cm="1">
        <f t="array" ref="T18"/>
        <v xml:space="preserve"> </v>
      </c>
      <c r="U18" s="5" t="str">
        <f t="shared" si="1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6"/>
        <v xml:space="preserve"> </v>
      </c>
      <c r="X18" t="str">
        <f t="shared" si="7"/>
        <v>AnticipatedSurcharge</v>
      </c>
    </row>
    <row r="19" spans="1:24" x14ac:dyDescent="0.25">
      <c r="A19" s="26" t="s">
        <v>46</v>
      </c>
      <c r="B19" s="27" t="s">
        <v>47</v>
      </c>
      <c r="C19" s="26" t="s">
        <v>52</v>
      </c>
      <c r="D19" s="27" t="s">
        <v>26</v>
      </c>
      <c r="E19" s="28">
        <v>41942963</v>
      </c>
      <c r="F19" s="3">
        <f t="shared" si="8"/>
        <v>221697.37639838457</v>
      </c>
      <c r="G19" s="29">
        <f t="shared" si="9"/>
        <v>5.3137739971380665E-3</v>
      </c>
      <c r="H19" s="3">
        <f t="shared" si="10"/>
        <v>3861144.9435465932</v>
      </c>
      <c r="I19" s="30">
        <f t="shared" si="11"/>
        <v>0.10139077230563778</v>
      </c>
      <c r="J19" s="31">
        <v>45658</v>
      </c>
      <c r="K19" s="20" t="str">
        <f t="shared" si="2"/>
        <v>January</v>
      </c>
      <c r="L19" s="21">
        <f t="shared" si="3"/>
        <v>2025</v>
      </c>
      <c r="M19" s="21">
        <f t="shared" si="4"/>
        <v>2025</v>
      </c>
      <c r="N19" s="27"/>
      <c r="O19" s="4">
        <f t="shared" si="12"/>
        <v>65.489999999999995</v>
      </c>
      <c r="P19" s="5" cm="1">
        <f t="array" ref="P19"/>
        <v>93.22</v>
      </c>
      <c r="Q19" s="5">
        <f t="shared" si="0"/>
        <v>1118.6399999999999</v>
      </c>
      <c r="R19" s="30" cm="1">
        <f t="array" ref="R19">IFERROR(IF(B19=0," ",(P19-LOOKUP(2,1/($X$4:$X$50="ActiveRev Req't"),$P$4:$P$50))/LOOKUP(2,1/($X$4:$X$50="ActiveRev Req't"),$P$4:$P$50))," ")</f>
        <v>5.261969286359526E-2</v>
      </c>
      <c r="S19" s="30">
        <f t="shared" si="5"/>
        <v>0.12598139871965203</v>
      </c>
      <c r="T19" s="5" cm="1">
        <f t="array" ref="T19"/>
        <v>69.260000000000005</v>
      </c>
      <c r="U19" s="5">
        <f t="shared" si="1"/>
        <v>831.12000000000012</v>
      </c>
      <c r="V19" s="30" cm="1">
        <f t="array" ref="V19">IFERROR(IF(F19=0," ",(T19-LOOKUP(2,1/($X$4:$X$50="ActiveRev Req't"),$T$4:$T$50))/LOOKUP(2,1/($X$4:$X$50="ActiveRev Req't"),$T$4:$T$50))," ")</f>
        <v>-2.9292221443587799E-2</v>
      </c>
      <c r="W19" s="30">
        <f t="shared" si="6"/>
        <v>3.4348864994026458E-2</v>
      </c>
      <c r="X19" t="str">
        <f t="shared" si="7"/>
        <v>Pending - FiledRev Req't</v>
      </c>
    </row>
    <row r="20" spans="1:24" x14ac:dyDescent="0.25">
      <c r="A20" s="26" t="s">
        <v>39</v>
      </c>
      <c r="B20" s="27" t="s">
        <v>42</v>
      </c>
      <c r="C20" s="26" t="s">
        <v>36</v>
      </c>
      <c r="D20" s="27" t="s">
        <v>31</v>
      </c>
      <c r="E20" s="28"/>
      <c r="F20" s="3">
        <f t="shared" si="8"/>
        <v>0</v>
      </c>
      <c r="G20" s="29" t="str">
        <f t="shared" si="9"/>
        <v xml:space="preserve"> </v>
      </c>
      <c r="H20" s="3">
        <f t="shared" si="10"/>
        <v>0</v>
      </c>
      <c r="I20" s="30">
        <f t="shared" si="11"/>
        <v>0</v>
      </c>
      <c r="J20" s="31"/>
      <c r="K20" s="20" t="str">
        <f t="shared" si="2"/>
        <v xml:space="preserve"> </v>
      </c>
      <c r="L20" s="21" t="str">
        <f t="shared" si="3"/>
        <v xml:space="preserve"> </v>
      </c>
      <c r="M20" s="21" t="str">
        <f t="shared" si="4"/>
        <v xml:space="preserve"> </v>
      </c>
      <c r="N20" s="27"/>
      <c r="O20" s="4">
        <f t="shared" si="12"/>
        <v>65.489999999999995</v>
      </c>
      <c r="P20" s="5" t="str" cm="1">
        <f t="array" ref="P20"/>
        <v xml:space="preserve"> </v>
      </c>
      <c r="Q20" s="5" t="str">
        <f t="shared" si="0"/>
        <v xml:space="preserve"> </v>
      </c>
      <c r="R20" s="30" t="str" cm="1">
        <f t="array" ref="R20">IFERROR(IF(B20=0," ",(P20-LOOKUP(2,1/($X$4:$X$50="ActiveRev Req't"),$P$4:$P$50))/LOOKUP(2,1/($X$4:$X$50="ActiveRev Req't"),$P$4:$P$50))," ")</f>
        <v xml:space="preserve"> </v>
      </c>
      <c r="S20" s="30" t="str">
        <f t="shared" si="5"/>
        <v xml:space="preserve"> </v>
      </c>
      <c r="T20" s="5" t="str" cm="1">
        <f t="array" ref="T20"/>
        <v xml:space="preserve"> </v>
      </c>
      <c r="U20" s="5" t="str">
        <f t="shared" si="1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6"/>
        <v xml:space="preserve"> </v>
      </c>
      <c r="X20" t="str">
        <f t="shared" si="7"/>
        <v>AnticipatedSurcharge</v>
      </c>
    </row>
    <row r="21" spans="1:24" x14ac:dyDescent="0.25">
      <c r="A21" s="26" t="s">
        <v>39</v>
      </c>
      <c r="B21" s="27" t="s">
        <v>42</v>
      </c>
      <c r="C21" s="26" t="s">
        <v>45</v>
      </c>
      <c r="D21" s="27" t="s">
        <v>31</v>
      </c>
      <c r="E21" s="28"/>
      <c r="F21" s="3">
        <f t="shared" si="8"/>
        <v>0</v>
      </c>
      <c r="G21" s="29" t="str">
        <f t="shared" si="9"/>
        <v xml:space="preserve"> </v>
      </c>
      <c r="H21" s="3">
        <f t="shared" si="10"/>
        <v>0</v>
      </c>
      <c r="I21" s="30">
        <f t="shared" si="11"/>
        <v>0</v>
      </c>
      <c r="J21" s="31"/>
      <c r="K21" s="20" t="str">
        <f t="shared" si="2"/>
        <v xml:space="preserve"> </v>
      </c>
      <c r="L21" s="21" t="str">
        <f t="shared" si="3"/>
        <v xml:space="preserve"> </v>
      </c>
      <c r="M21" s="21" t="str">
        <f t="shared" si="4"/>
        <v xml:space="preserve"> </v>
      </c>
      <c r="N21" s="27"/>
      <c r="O21" s="4">
        <f t="shared" si="12"/>
        <v>65.489999999999995</v>
      </c>
      <c r="P21" s="5" t="str" cm="1">
        <f t="array" ref="P21"/>
        <v xml:space="preserve"> </v>
      </c>
      <c r="Q21" s="5" t="str">
        <f t="shared" si="0"/>
        <v xml:space="preserve"> </v>
      </c>
      <c r="R21" s="30" t="str" cm="1">
        <f t="array" ref="R21">IFERROR(IF(B21=0," ",(P21-LOOKUP(2,1/($X$4:$X$50="ActiveRev Req't"),$P$4:$P$50))/LOOKUP(2,1/($X$4:$X$50="ActiveRev Req't"),$P$4:$P$50))," ")</f>
        <v xml:space="preserve"> </v>
      </c>
      <c r="S21" s="30" t="str">
        <f t="shared" si="5"/>
        <v xml:space="preserve"> </v>
      </c>
      <c r="T21" s="5" t="str" cm="1">
        <f t="array" ref="T21"/>
        <v xml:space="preserve"> </v>
      </c>
      <c r="U21" s="5" t="str">
        <f t="shared" si="1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6"/>
        <v xml:space="preserve"> </v>
      </c>
      <c r="X21" t="str">
        <f t="shared" si="7"/>
        <v>AnticipatedSurcharge</v>
      </c>
    </row>
    <row r="22" spans="1:24" x14ac:dyDescent="0.25">
      <c r="A22" s="26" t="s">
        <v>46</v>
      </c>
      <c r="B22" s="27" t="s">
        <v>47</v>
      </c>
      <c r="C22" s="26" t="s">
        <v>53</v>
      </c>
      <c r="D22" s="27" t="s">
        <v>26</v>
      </c>
      <c r="E22" s="28">
        <v>42053964.398008861</v>
      </c>
      <c r="F22" s="3">
        <f t="shared" si="8"/>
        <v>332698.77440724522</v>
      </c>
      <c r="G22" s="29">
        <f t="shared" si="9"/>
        <v>7.9743212348533914E-3</v>
      </c>
      <c r="H22" s="3">
        <f t="shared" si="10"/>
        <v>3972146.3415554538</v>
      </c>
      <c r="I22" s="30">
        <f t="shared" si="11"/>
        <v>0.10430558582226952</v>
      </c>
      <c r="J22" s="31">
        <v>46023</v>
      </c>
      <c r="K22" s="20" t="str">
        <f t="shared" si="2"/>
        <v>January</v>
      </c>
      <c r="L22" s="21">
        <f t="shared" si="3"/>
        <v>2026</v>
      </c>
      <c r="M22" s="21">
        <f t="shared" si="4"/>
        <v>2026</v>
      </c>
      <c r="N22" s="27"/>
      <c r="O22" s="4">
        <f t="shared" si="12"/>
        <v>65.489999999999995</v>
      </c>
      <c r="P22" s="5" cm="1">
        <f t="array" ref="P22"/>
        <v>97.7</v>
      </c>
      <c r="Q22" s="5">
        <f t="shared" si="0"/>
        <v>1172.4000000000001</v>
      </c>
      <c r="R22" s="30" cm="1">
        <f t="array" ref="R22">IFERROR(IF(B22=0," ",(P22-LOOKUP(2,1/($X$4:$X$50="ActiveRev Req't"),$P$4:$P$50))/LOOKUP(2,1/($X$4:$X$50="ActiveRev Req't"),$P$4:$P$50))," ")</f>
        <v>0.10320686540198735</v>
      </c>
      <c r="S22" s="30">
        <f t="shared" si="5"/>
        <v>0.18009421427708655</v>
      </c>
      <c r="T22" s="5" cm="1">
        <f t="array" ref="T22"/>
        <v>72.62</v>
      </c>
      <c r="U22" s="5">
        <f t="shared" si="1"/>
        <v>871.44</v>
      </c>
      <c r="V22" s="30" cm="1">
        <f t="array" ref="V22">IFERROR(IF(F22=0," ",(T22-LOOKUP(2,1/($X$4:$X$50="ActiveRev Req't"),$T$4:$T$50))/LOOKUP(2,1/($X$4:$X$50="ActiveRev Req't"),$T$4:$T$50))," ")</f>
        <v>1.7799579537491384E-2</v>
      </c>
      <c r="W22" s="30">
        <f t="shared" si="6"/>
        <v>8.4528076463560503E-2</v>
      </c>
      <c r="X22" t="str">
        <f t="shared" si="7"/>
        <v>Pending - FiledRev Req't</v>
      </c>
    </row>
    <row r="23" spans="1:24" x14ac:dyDescent="0.25">
      <c r="A23" s="26" t="s">
        <v>39</v>
      </c>
      <c r="B23" s="27" t="s">
        <v>42</v>
      </c>
      <c r="C23" s="26" t="s">
        <v>36</v>
      </c>
      <c r="D23" s="27" t="s">
        <v>31</v>
      </c>
      <c r="E23" s="28"/>
      <c r="F23" s="3">
        <f t="shared" si="8"/>
        <v>0</v>
      </c>
      <c r="G23" s="29" t="str">
        <f t="shared" si="9"/>
        <v xml:space="preserve"> </v>
      </c>
      <c r="H23" s="3">
        <f t="shared" si="10"/>
        <v>0</v>
      </c>
      <c r="I23" s="30">
        <f t="shared" si="11"/>
        <v>0</v>
      </c>
      <c r="J23" s="31"/>
      <c r="K23" s="20" t="str">
        <f t="shared" si="2"/>
        <v xml:space="preserve"> </v>
      </c>
      <c r="L23" s="21" t="str">
        <f t="shared" si="3"/>
        <v xml:space="preserve"> </v>
      </c>
      <c r="M23" s="21" t="str">
        <f t="shared" si="4"/>
        <v xml:space="preserve"> </v>
      </c>
      <c r="N23" s="27"/>
      <c r="O23" s="4">
        <f t="shared" si="12"/>
        <v>65.489999999999995</v>
      </c>
      <c r="P23" s="5" t="str" cm="1">
        <f t="array" ref="P23"/>
        <v xml:space="preserve"> </v>
      </c>
      <c r="Q23" s="5" t="str">
        <f t="shared" si="0"/>
        <v xml:space="preserve"> </v>
      </c>
      <c r="R23" s="30" t="str" cm="1">
        <f t="array" ref="R23">IFERROR(IF(B23=0," ",(P23-LOOKUP(2,1/($X$4:$X$50="ActiveRev Req't"),$P$4:$P$50))/LOOKUP(2,1/($X$4:$X$50="ActiveRev Req't"),$P$4:$P$50))," ")</f>
        <v xml:space="preserve"> </v>
      </c>
      <c r="S23" s="30" t="str">
        <f t="shared" si="5"/>
        <v xml:space="preserve"> </v>
      </c>
      <c r="T23" s="5" t="str" cm="1">
        <f t="array" ref="T23"/>
        <v xml:space="preserve"> </v>
      </c>
      <c r="U23" s="5" t="str">
        <f t="shared" si="1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6"/>
        <v xml:space="preserve"> </v>
      </c>
      <c r="X23" t="str">
        <f t="shared" si="7"/>
        <v>AnticipatedSurcharge</v>
      </c>
    </row>
    <row r="24" spans="1:24" x14ac:dyDescent="0.25">
      <c r="A24" s="26" t="s">
        <v>39</v>
      </c>
      <c r="B24" s="27" t="s">
        <v>42</v>
      </c>
      <c r="C24" s="26" t="s">
        <v>45</v>
      </c>
      <c r="D24" s="27" t="s">
        <v>31</v>
      </c>
      <c r="E24" s="28"/>
      <c r="F24" s="3">
        <f t="shared" si="8"/>
        <v>0</v>
      </c>
      <c r="G24" s="29" t="str">
        <f t="shared" si="9"/>
        <v xml:space="preserve"> </v>
      </c>
      <c r="H24" s="3">
        <f t="shared" si="10"/>
        <v>0</v>
      </c>
      <c r="I24" s="30">
        <f t="shared" si="11"/>
        <v>0</v>
      </c>
      <c r="J24" s="31"/>
      <c r="K24" s="20" t="str">
        <f t="shared" si="2"/>
        <v xml:space="preserve"> </v>
      </c>
      <c r="L24" s="21" t="str">
        <f t="shared" si="3"/>
        <v xml:space="preserve"> </v>
      </c>
      <c r="M24" s="21" t="str">
        <f t="shared" si="4"/>
        <v xml:space="preserve"> </v>
      </c>
      <c r="N24" s="27"/>
      <c r="O24" s="4">
        <f t="shared" si="12"/>
        <v>65.489999999999995</v>
      </c>
      <c r="P24" s="5" t="str" cm="1">
        <f t="array" ref="P24"/>
        <v xml:space="preserve"> </v>
      </c>
      <c r="Q24" s="5" t="str">
        <f t="shared" si="0"/>
        <v xml:space="preserve"> </v>
      </c>
      <c r="R24" s="30" t="str" cm="1">
        <f t="array" ref="R24">IFERROR(IF(B24=0," ",(P24-LOOKUP(2,1/($X$4:$X$50="ActiveRev Req't"),$P$4:$P$50))/LOOKUP(2,1/($X$4:$X$50="ActiveRev Req't"),$P$4:$P$50))," ")</f>
        <v xml:space="preserve"> </v>
      </c>
      <c r="S24" s="30" t="str">
        <f t="shared" si="5"/>
        <v xml:space="preserve"> </v>
      </c>
      <c r="T24" s="5" t="str" cm="1">
        <f t="array" ref="T24"/>
        <v xml:space="preserve"> </v>
      </c>
      <c r="U24" s="5" t="str">
        <f t="shared" si="1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6"/>
        <v xml:space="preserve"> </v>
      </c>
      <c r="X24" t="str">
        <f t="shared" si="7"/>
        <v>AnticipatedSurcharge</v>
      </c>
    </row>
    <row r="25" spans="1:24" x14ac:dyDescent="0.25">
      <c r="A25" s="26"/>
      <c r="B25" s="27"/>
      <c r="C25" s="26"/>
      <c r="D25" s="27"/>
      <c r="E25" s="28"/>
      <c r="F25" s="3">
        <f t="shared" si="8"/>
        <v>0</v>
      </c>
      <c r="G25" s="29" t="str">
        <f t="shared" si="9"/>
        <v xml:space="preserve"> </v>
      </c>
      <c r="H25" s="3">
        <f t="shared" si="10"/>
        <v>0</v>
      </c>
      <c r="I25" s="30">
        <f t="shared" si="11"/>
        <v>0</v>
      </c>
      <c r="J25" s="31"/>
      <c r="K25" s="20" t="str">
        <f t="shared" si="2"/>
        <v xml:space="preserve"> </v>
      </c>
      <c r="L25" s="21" t="str">
        <f t="shared" si="3"/>
        <v xml:space="preserve"> </v>
      </c>
      <c r="M25" s="21" t="str">
        <f t="shared" si="4"/>
        <v xml:space="preserve"> </v>
      </c>
      <c r="N25" s="27"/>
      <c r="O25" s="4" t="str">
        <f t="shared" si="12"/>
        <v xml:space="preserve"> </v>
      </c>
      <c r="P25" s="5" t="str" cm="1">
        <f t="array" ref="P25"/>
        <v xml:space="preserve"> </v>
      </c>
      <c r="Q25" s="5" t="str">
        <f t="shared" si="0"/>
        <v xml:space="preserve"> </v>
      </c>
      <c r="R25" s="30" t="str" cm="1">
        <f t="array" ref="R25">IFERROR(IF(B25=0," ",(P25-LOOKUP(2,1/($X$4:$X$50="ActiveRev Req't"),$P$4:$P$50))/LOOKUP(2,1/($X$4:$X$50="ActiveRev Req't"),$P$4:$P$50))," ")</f>
        <v xml:space="preserve"> </v>
      </c>
      <c r="S25" s="30" t="str">
        <f t="shared" si="5"/>
        <v xml:space="preserve"> </v>
      </c>
      <c r="T25" s="5" t="str" cm="1">
        <f t="array" ref="T25"/>
        <v xml:space="preserve"> </v>
      </c>
      <c r="U25" s="5" t="str">
        <f t="shared" si="1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6"/>
        <v xml:space="preserve"> </v>
      </c>
      <c r="X25" t="str">
        <f t="shared" si="7"/>
        <v/>
      </c>
    </row>
    <row r="26" spans="1:24" x14ac:dyDescent="0.25">
      <c r="A26" s="26"/>
      <c r="B26" s="26"/>
      <c r="C26" s="26"/>
      <c r="D26" s="27"/>
      <c r="E26" s="28"/>
      <c r="F26" s="3">
        <f t="shared" si="8"/>
        <v>0</v>
      </c>
      <c r="G26" s="29" t="str">
        <f t="shared" si="9"/>
        <v xml:space="preserve"> </v>
      </c>
      <c r="H26" s="3">
        <f t="shared" si="10"/>
        <v>0</v>
      </c>
      <c r="I26" s="30">
        <f t="shared" si="11"/>
        <v>0</v>
      </c>
      <c r="J26" s="27"/>
      <c r="K26" s="20" t="str">
        <f t="shared" si="2"/>
        <v xml:space="preserve"> </v>
      </c>
      <c r="L26" s="21" t="str">
        <f t="shared" si="3"/>
        <v xml:space="preserve"> </v>
      </c>
      <c r="M26" s="21" t="str">
        <f t="shared" si="4"/>
        <v xml:space="preserve"> </v>
      </c>
      <c r="N26" s="27"/>
      <c r="O26" s="4" t="str">
        <f t="shared" si="12"/>
        <v xml:space="preserve"> </v>
      </c>
      <c r="P26" s="5" t="str" cm="1">
        <f t="array" ref="P26"/>
        <v xml:space="preserve"> </v>
      </c>
      <c r="Q26" s="5" t="str">
        <f t="shared" si="0"/>
        <v xml:space="preserve"> </v>
      </c>
      <c r="R26" s="30" t="str" cm="1">
        <f t="array" ref="R26">IFERROR(IF(B26=0," ",(P26-LOOKUP(2,1/($X$4:$X$50="ActiveRev Req't"),$P$4:$P$50))/LOOKUP(2,1/($X$4:$X$50="ActiveRev Req't"),$P$4:$P$50))," ")</f>
        <v xml:space="preserve"> </v>
      </c>
      <c r="S26" s="30" t="str">
        <f t="shared" si="5"/>
        <v xml:space="preserve"> </v>
      </c>
      <c r="T26" s="5" t="str" cm="1">
        <f t="array" ref="T26"/>
        <v xml:space="preserve"> </v>
      </c>
      <c r="U26" s="5" t="str">
        <f t="shared" si="1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6"/>
        <v xml:space="preserve"> </v>
      </c>
      <c r="X26" t="str">
        <f t="shared" si="7"/>
        <v/>
      </c>
    </row>
    <row r="27" spans="1:24" x14ac:dyDescent="0.25">
      <c r="A27" s="26"/>
      <c r="B27" s="26"/>
      <c r="C27" s="26"/>
      <c r="D27" s="27"/>
      <c r="E27" s="28"/>
      <c r="F27" s="3">
        <f t="shared" si="8"/>
        <v>0</v>
      </c>
      <c r="G27" s="29" t="str">
        <f t="shared" si="9"/>
        <v xml:space="preserve"> </v>
      </c>
      <c r="H27" s="3">
        <f t="shared" si="10"/>
        <v>0</v>
      </c>
      <c r="I27" s="30">
        <f t="shared" si="11"/>
        <v>0</v>
      </c>
      <c r="J27" s="27"/>
      <c r="K27" s="20" t="str">
        <f t="shared" si="2"/>
        <v xml:space="preserve"> </v>
      </c>
      <c r="L27" s="21" t="str">
        <f t="shared" si="3"/>
        <v xml:space="preserve"> </v>
      </c>
      <c r="M27" s="21" t="str">
        <f t="shared" si="4"/>
        <v xml:space="preserve"> </v>
      </c>
      <c r="N27" s="27"/>
      <c r="O27" s="4" t="str">
        <f t="shared" si="12"/>
        <v xml:space="preserve"> </v>
      </c>
      <c r="P27" s="5" t="str" cm="1">
        <f t="array" ref="P27"/>
        <v xml:space="preserve"> </v>
      </c>
      <c r="Q27" s="5" t="str">
        <f t="shared" si="0"/>
        <v xml:space="preserve"> </v>
      </c>
      <c r="R27" s="30" t="str" cm="1">
        <f t="array" ref="R27">IFERROR(IF(B27=0," ",(P27-LOOKUP(2,1/($X$4:$X$50="ActiveRev Req't"),$P$4:$P$50))/LOOKUP(2,1/($X$4:$X$50="ActiveRev Req't"),$P$4:$P$50))," ")</f>
        <v xml:space="preserve"> </v>
      </c>
      <c r="S27" s="30" t="str">
        <f t="shared" si="5"/>
        <v xml:space="preserve"> </v>
      </c>
      <c r="T27" s="5" t="str" cm="1">
        <f t="array" ref="T27"/>
        <v xml:space="preserve"> </v>
      </c>
      <c r="U27" s="5" t="str">
        <f t="shared" si="1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6"/>
        <v xml:space="preserve"> </v>
      </c>
      <c r="X27" t="str">
        <f t="shared" si="7"/>
        <v/>
      </c>
    </row>
    <row r="28" spans="1:24" x14ac:dyDescent="0.25">
      <c r="A28" s="26"/>
      <c r="B28" s="26"/>
      <c r="C28" s="26"/>
      <c r="D28" s="27"/>
      <c r="E28" s="28"/>
      <c r="F28" s="3">
        <f t="shared" si="8"/>
        <v>0</v>
      </c>
      <c r="G28" s="29" t="str">
        <f t="shared" si="9"/>
        <v xml:space="preserve"> </v>
      </c>
      <c r="H28" s="3">
        <f t="shared" si="10"/>
        <v>0</v>
      </c>
      <c r="I28" s="30">
        <f t="shared" si="11"/>
        <v>0</v>
      </c>
      <c r="J28" s="27"/>
      <c r="K28" s="20" t="str">
        <f t="shared" si="2"/>
        <v xml:space="preserve"> </v>
      </c>
      <c r="L28" s="21" t="str">
        <f t="shared" si="3"/>
        <v xml:space="preserve"> </v>
      </c>
      <c r="M28" s="21" t="str">
        <f t="shared" si="4"/>
        <v xml:space="preserve"> </v>
      </c>
      <c r="N28" s="27"/>
      <c r="O28" s="4" t="str">
        <f t="shared" si="12"/>
        <v xml:space="preserve"> </v>
      </c>
      <c r="P28" s="5" t="str" cm="1">
        <f t="array" ref="P28"/>
        <v xml:space="preserve"> </v>
      </c>
      <c r="Q28" s="5" t="str">
        <f t="shared" si="0"/>
        <v xml:space="preserve"> </v>
      </c>
      <c r="R28" s="30" t="str" cm="1">
        <f t="array" ref="R28">IFERROR(IF(B28=0," ",(P28-LOOKUP(2,1/($X$4:$X$50="ActiveRev Req't"),$P$4:$P$50))/LOOKUP(2,1/($X$4:$X$50="ActiveRev Req't"),$P$4:$P$50))," ")</f>
        <v xml:space="preserve"> </v>
      </c>
      <c r="S28" s="30" t="str">
        <f t="shared" si="5"/>
        <v xml:space="preserve"> </v>
      </c>
      <c r="T28" s="5" t="str" cm="1">
        <f t="array" ref="T28"/>
        <v xml:space="preserve"> </v>
      </c>
      <c r="U28" s="5" t="str">
        <f t="shared" si="1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6"/>
        <v xml:space="preserve"> </v>
      </c>
      <c r="X28" t="str">
        <f t="shared" si="7"/>
        <v/>
      </c>
    </row>
    <row r="29" spans="1:24" x14ac:dyDescent="0.25">
      <c r="A29" s="26"/>
      <c r="B29" s="26"/>
      <c r="C29" s="26"/>
      <c r="D29" s="27"/>
      <c r="E29" s="28"/>
      <c r="F29" s="3">
        <f t="shared" si="8"/>
        <v>0</v>
      </c>
      <c r="G29" s="29" t="str">
        <f t="shared" si="9"/>
        <v xml:space="preserve"> </v>
      </c>
      <c r="H29" s="3">
        <f t="shared" si="10"/>
        <v>0</v>
      </c>
      <c r="I29" s="30">
        <f t="shared" si="11"/>
        <v>0</v>
      </c>
      <c r="J29" s="27"/>
      <c r="K29" s="20" t="str">
        <f t="shared" si="2"/>
        <v xml:space="preserve"> </v>
      </c>
      <c r="L29" s="21" t="str">
        <f t="shared" si="3"/>
        <v xml:space="preserve"> </v>
      </c>
      <c r="M29" s="21" t="str">
        <f t="shared" si="4"/>
        <v xml:space="preserve"> </v>
      </c>
      <c r="N29" s="27"/>
      <c r="O29" s="4" t="str">
        <f t="shared" si="12"/>
        <v xml:space="preserve"> </v>
      </c>
      <c r="P29" s="5" t="str" cm="1">
        <f t="array" ref="P29"/>
        <v xml:space="preserve"> </v>
      </c>
      <c r="Q29" s="5" t="str">
        <f t="shared" si="0"/>
        <v xml:space="preserve"> </v>
      </c>
      <c r="R29" s="30" t="str" cm="1">
        <f t="array" ref="R29">IFERROR(IF(B29=0," ",(P29-LOOKUP(2,1/($X$4:$X$50="ActiveRev Req't"),$P$4:$P$50))/LOOKUP(2,1/($X$4:$X$50="ActiveRev Req't"),$P$4:$P$50))," ")</f>
        <v xml:space="preserve"> </v>
      </c>
      <c r="S29" s="30" t="str">
        <f t="shared" si="5"/>
        <v xml:space="preserve"> </v>
      </c>
      <c r="T29" s="5" t="str" cm="1">
        <f t="array" ref="T29"/>
        <v xml:space="preserve"> </v>
      </c>
      <c r="U29" s="5" t="str">
        <f t="shared" si="1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6"/>
        <v xml:space="preserve"> </v>
      </c>
      <c r="X29" t="str">
        <f t="shared" si="7"/>
        <v/>
      </c>
    </row>
    <row r="30" spans="1:24" x14ac:dyDescent="0.25">
      <c r="A30" s="26"/>
      <c r="B30" s="26"/>
      <c r="C30" s="26"/>
      <c r="D30" s="27"/>
      <c r="E30" s="28"/>
      <c r="F30" s="3">
        <f t="shared" si="8"/>
        <v>0</v>
      </c>
      <c r="G30" s="29" t="str">
        <f t="shared" si="9"/>
        <v xml:space="preserve"> </v>
      </c>
      <c r="H30" s="3">
        <f t="shared" si="10"/>
        <v>0</v>
      </c>
      <c r="I30" s="30">
        <f t="shared" si="11"/>
        <v>0</v>
      </c>
      <c r="J30" s="27"/>
      <c r="K30" s="20" t="str">
        <f t="shared" si="2"/>
        <v xml:space="preserve"> </v>
      </c>
      <c r="L30" s="21" t="str">
        <f t="shared" si="3"/>
        <v xml:space="preserve"> </v>
      </c>
      <c r="M30" s="21" t="str">
        <f t="shared" si="4"/>
        <v xml:space="preserve"> </v>
      </c>
      <c r="N30" s="27"/>
      <c r="O30" s="4" t="str">
        <f t="shared" si="12"/>
        <v xml:space="preserve"> </v>
      </c>
      <c r="P30" s="5" t="str" cm="1">
        <f t="array" ref="P30"/>
        <v xml:space="preserve"> </v>
      </c>
      <c r="Q30" s="5" t="str">
        <f t="shared" si="0"/>
        <v xml:space="preserve"> </v>
      </c>
      <c r="R30" s="30" t="str" cm="1">
        <f t="array" ref="R30">IFERROR(IF(B30=0," ",(P30-LOOKUP(2,1/($X$4:$X$50="ActiveRev Req't"),$P$4:$P$50))/LOOKUP(2,1/($X$4:$X$50="ActiveRev Req't"),$P$4:$P$50))," ")</f>
        <v xml:space="preserve"> </v>
      </c>
      <c r="S30" s="30" t="str">
        <f t="shared" si="5"/>
        <v xml:space="preserve"> </v>
      </c>
      <c r="T30" s="5" t="str" cm="1">
        <f t="array" ref="T30"/>
        <v xml:space="preserve"> </v>
      </c>
      <c r="U30" s="5" t="str">
        <f t="shared" si="1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6"/>
        <v xml:space="preserve"> </v>
      </c>
      <c r="X30" t="str">
        <f t="shared" si="7"/>
        <v/>
      </c>
    </row>
    <row r="31" spans="1:24" x14ac:dyDescent="0.25">
      <c r="A31" s="26"/>
      <c r="B31" s="26"/>
      <c r="C31" s="26"/>
      <c r="D31" s="27"/>
      <c r="E31" s="28"/>
      <c r="F31" s="3">
        <f t="shared" si="8"/>
        <v>0</v>
      </c>
      <c r="G31" s="29" t="str">
        <f t="shared" si="9"/>
        <v xml:space="preserve"> </v>
      </c>
      <c r="H31" s="3">
        <f t="shared" si="10"/>
        <v>0</v>
      </c>
      <c r="I31" s="30">
        <f t="shared" si="11"/>
        <v>0</v>
      </c>
      <c r="J31" s="27"/>
      <c r="K31" s="20" t="str">
        <f t="shared" si="2"/>
        <v xml:space="preserve"> </v>
      </c>
      <c r="L31" s="21" t="str">
        <f t="shared" si="3"/>
        <v xml:space="preserve"> </v>
      </c>
      <c r="M31" s="21" t="str">
        <f t="shared" si="4"/>
        <v xml:space="preserve"> </v>
      </c>
      <c r="N31" s="27"/>
      <c r="O31" s="4" t="str">
        <f t="shared" si="12"/>
        <v xml:space="preserve"> </v>
      </c>
      <c r="P31" s="5" t="str" cm="1">
        <f t="array" ref="P31"/>
        <v xml:space="preserve"> </v>
      </c>
      <c r="Q31" s="5" t="str">
        <f t="shared" si="0"/>
        <v xml:space="preserve"> </v>
      </c>
      <c r="R31" s="30" t="str" cm="1">
        <f t="array" ref="R31">IFERROR(IF(B31=0," ",(P31-LOOKUP(2,1/($X$4:$X$50="ActiveRev Req't"),$P$4:$P$50))/LOOKUP(2,1/($X$4:$X$50="ActiveRev Req't"),$P$4:$P$50))," ")</f>
        <v xml:space="preserve"> </v>
      </c>
      <c r="S31" s="30" t="str">
        <f t="shared" si="5"/>
        <v xml:space="preserve"> </v>
      </c>
      <c r="T31" s="5" t="str" cm="1">
        <f t="array" ref="T31"/>
        <v xml:space="preserve"> </v>
      </c>
      <c r="U31" s="5" t="str">
        <f t="shared" si="1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6"/>
        <v xml:space="preserve"> </v>
      </c>
      <c r="X31" t="str">
        <f t="shared" si="7"/>
        <v/>
      </c>
    </row>
    <row r="32" spans="1:24" x14ac:dyDescent="0.25">
      <c r="A32" s="26"/>
      <c r="B32" s="26"/>
      <c r="C32" s="26"/>
      <c r="D32" s="27"/>
      <c r="E32" s="28"/>
      <c r="F32" s="3">
        <f t="shared" si="8"/>
        <v>0</v>
      </c>
      <c r="G32" s="29" t="str">
        <f t="shared" si="9"/>
        <v xml:space="preserve"> </v>
      </c>
      <c r="H32" s="3">
        <f t="shared" si="10"/>
        <v>0</v>
      </c>
      <c r="I32" s="30">
        <f t="shared" si="11"/>
        <v>0</v>
      </c>
      <c r="J32" s="27"/>
      <c r="K32" s="20" t="str">
        <f t="shared" si="2"/>
        <v xml:space="preserve"> </v>
      </c>
      <c r="L32" s="21" t="str">
        <f t="shared" si="3"/>
        <v xml:space="preserve"> </v>
      </c>
      <c r="M32" s="21" t="str">
        <f t="shared" si="4"/>
        <v xml:space="preserve"> </v>
      </c>
      <c r="N32" s="27"/>
      <c r="O32" s="4" t="str">
        <f t="shared" si="12"/>
        <v xml:space="preserve"> </v>
      </c>
      <c r="P32" s="5" t="str" cm="1">
        <f t="array" ref="P32"/>
        <v xml:space="preserve"> </v>
      </c>
      <c r="Q32" s="5" t="str">
        <f t="shared" si="0"/>
        <v xml:space="preserve"> </v>
      </c>
      <c r="R32" s="30" t="str" cm="1">
        <f t="array" ref="R32">IFERROR(IF(B32=0," ",(P32-LOOKUP(2,1/($X$4:$X$50="ActiveRev Req't"),$P$4:$P$50))/LOOKUP(2,1/($X$4:$X$50="ActiveRev Req't"),$P$4:$P$50))," ")</f>
        <v xml:space="preserve"> </v>
      </c>
      <c r="S32" s="30" t="str">
        <f t="shared" si="5"/>
        <v xml:space="preserve"> </v>
      </c>
      <c r="T32" s="5" t="str" cm="1">
        <f t="array" ref="T32"/>
        <v xml:space="preserve"> </v>
      </c>
      <c r="U32" s="5" t="str">
        <f t="shared" si="1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6"/>
        <v xml:space="preserve"> </v>
      </c>
      <c r="X32" t="str">
        <f t="shared" si="7"/>
        <v/>
      </c>
    </row>
    <row r="33" spans="1:24" x14ac:dyDescent="0.25">
      <c r="A33" s="26"/>
      <c r="B33" s="26"/>
      <c r="C33" s="26"/>
      <c r="D33" s="27"/>
      <c r="E33" s="28"/>
      <c r="F33" s="3">
        <f t="shared" si="8"/>
        <v>0</v>
      </c>
      <c r="G33" s="29" t="str">
        <f t="shared" si="9"/>
        <v xml:space="preserve"> </v>
      </c>
      <c r="H33" s="3">
        <f t="shared" si="10"/>
        <v>0</v>
      </c>
      <c r="I33" s="30">
        <f t="shared" si="11"/>
        <v>0</v>
      </c>
      <c r="J33" s="27"/>
      <c r="K33" s="20" t="str">
        <f t="shared" si="2"/>
        <v xml:space="preserve"> </v>
      </c>
      <c r="L33" s="21" t="str">
        <f t="shared" si="3"/>
        <v xml:space="preserve"> </v>
      </c>
      <c r="M33" s="21" t="str">
        <f t="shared" si="4"/>
        <v xml:space="preserve"> </v>
      </c>
      <c r="N33" s="27"/>
      <c r="O33" s="4" t="str">
        <f t="shared" si="12"/>
        <v xml:space="preserve"> </v>
      </c>
      <c r="P33" s="5" t="str" cm="1">
        <f t="array" ref="P33"/>
        <v xml:space="preserve"> </v>
      </c>
      <c r="Q33" s="5" t="str">
        <f t="shared" si="0"/>
        <v xml:space="preserve"> </v>
      </c>
      <c r="R33" s="30" t="str" cm="1">
        <f t="array" ref="R33">IFERROR(IF(B33=0," ",(P33-LOOKUP(2,1/($X$4:$X$50="ActiveRev Req't"),$P$4:$P$50))/LOOKUP(2,1/($X$4:$X$50="ActiveRev Req't"),$P$4:$P$50))," ")</f>
        <v xml:space="preserve"> </v>
      </c>
      <c r="S33" s="30" t="str">
        <f t="shared" si="5"/>
        <v xml:space="preserve"> </v>
      </c>
      <c r="T33" s="5" t="str" cm="1">
        <f t="array" ref="T33"/>
        <v xml:space="preserve"> </v>
      </c>
      <c r="U33" s="5" t="str">
        <f t="shared" si="1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6"/>
        <v xml:space="preserve"> </v>
      </c>
      <c r="X33" t="str">
        <f t="shared" si="7"/>
        <v/>
      </c>
    </row>
    <row r="34" spans="1:24" x14ac:dyDescent="0.25">
      <c r="A34" s="26"/>
      <c r="B34" s="26"/>
      <c r="C34" s="26"/>
      <c r="D34" s="27"/>
      <c r="E34" s="28"/>
      <c r="F34" s="3">
        <f t="shared" si="8"/>
        <v>0</v>
      </c>
      <c r="G34" s="29" t="str">
        <f t="shared" si="9"/>
        <v xml:space="preserve"> </v>
      </c>
      <c r="H34" s="3">
        <f t="shared" si="10"/>
        <v>0</v>
      </c>
      <c r="I34" s="30">
        <f t="shared" si="11"/>
        <v>0</v>
      </c>
      <c r="J34" s="27"/>
      <c r="K34" s="20" t="str">
        <f t="shared" si="2"/>
        <v xml:space="preserve"> </v>
      </c>
      <c r="L34" s="21" t="str">
        <f t="shared" si="3"/>
        <v xml:space="preserve"> </v>
      </c>
      <c r="M34" s="21" t="str">
        <f t="shared" si="4"/>
        <v xml:space="preserve"> </v>
      </c>
      <c r="N34" s="27"/>
      <c r="O34" s="4" t="str">
        <f t="shared" si="12"/>
        <v xml:space="preserve"> </v>
      </c>
      <c r="P34" s="5" t="str" cm="1">
        <f t="array" ref="P34"/>
        <v xml:space="preserve"> </v>
      </c>
      <c r="Q34" s="5" t="str">
        <f t="shared" si="0"/>
        <v xml:space="preserve"> </v>
      </c>
      <c r="R34" s="30" t="str" cm="1">
        <f t="array" ref="R34">IFERROR(IF(B34=0," ",(P34-LOOKUP(2,1/($X$4:$X$50="ActiveRev Req't"),$P$4:$P$50))/LOOKUP(2,1/($X$4:$X$50="ActiveRev Req't"),$P$4:$P$50))," ")</f>
        <v xml:space="preserve"> </v>
      </c>
      <c r="S34" s="30" t="str">
        <f t="shared" si="5"/>
        <v xml:space="preserve"> </v>
      </c>
      <c r="T34" s="5" t="str" cm="1">
        <f t="array" ref="T34"/>
        <v xml:space="preserve"> </v>
      </c>
      <c r="U34" s="5" t="str">
        <f t="shared" si="1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6"/>
        <v xml:space="preserve"> </v>
      </c>
      <c r="X34" t="str">
        <f t="shared" si="7"/>
        <v/>
      </c>
    </row>
    <row r="35" spans="1:24" x14ac:dyDescent="0.25">
      <c r="A35" s="26"/>
      <c r="B35" s="26"/>
      <c r="C35" s="26"/>
      <c r="D35" s="27"/>
      <c r="E35" s="28"/>
      <c r="F35" s="3">
        <f t="shared" si="8"/>
        <v>0</v>
      </c>
      <c r="G35" s="29" t="str">
        <f t="shared" si="9"/>
        <v xml:space="preserve"> </v>
      </c>
      <c r="H35" s="3">
        <f t="shared" si="10"/>
        <v>0</v>
      </c>
      <c r="I35" s="30">
        <f t="shared" si="11"/>
        <v>0</v>
      </c>
      <c r="J35" s="27"/>
      <c r="K35" s="20" t="str">
        <f t="shared" si="2"/>
        <v xml:space="preserve"> </v>
      </c>
      <c r="L35" s="21" t="str">
        <f t="shared" si="3"/>
        <v xml:space="preserve"> </v>
      </c>
      <c r="M35" s="21" t="str">
        <f t="shared" si="4"/>
        <v xml:space="preserve"> </v>
      </c>
      <c r="N35" s="27"/>
      <c r="O35" s="4" t="str">
        <f t="shared" si="12"/>
        <v xml:space="preserve"> </v>
      </c>
      <c r="P35" s="5" t="str" cm="1">
        <f t="array" ref="P35"/>
        <v xml:space="preserve"> </v>
      </c>
      <c r="Q35" s="5" t="str">
        <f t="shared" si="0"/>
        <v xml:space="preserve"> </v>
      </c>
      <c r="R35" s="30" t="str" cm="1">
        <f t="array" ref="R35">IFERROR(IF(B35=0," ",(P35-LOOKUP(2,1/($X$4:$X$50="ActiveRev Req't"),$P$4:$P$50))/LOOKUP(2,1/($X$4:$X$50="ActiveRev Req't"),$P$4:$P$50))," ")</f>
        <v xml:space="preserve"> </v>
      </c>
      <c r="S35" s="30" t="str">
        <f t="shared" si="5"/>
        <v xml:space="preserve"> </v>
      </c>
      <c r="T35" s="5" t="str" cm="1">
        <f t="array" ref="T35"/>
        <v xml:space="preserve"> </v>
      </c>
      <c r="U35" s="5" t="str">
        <f t="shared" si="1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6"/>
        <v xml:space="preserve"> </v>
      </c>
      <c r="X35" t="str">
        <f t="shared" si="7"/>
        <v/>
      </c>
    </row>
    <row r="36" spans="1:24" x14ac:dyDescent="0.25">
      <c r="A36" s="26"/>
      <c r="B36" s="26"/>
      <c r="C36" s="26"/>
      <c r="D36" s="27"/>
      <c r="E36" s="28"/>
      <c r="F36" s="3">
        <f t="shared" si="8"/>
        <v>0</v>
      </c>
      <c r="G36" s="29" t="str">
        <f t="shared" si="9"/>
        <v xml:space="preserve"> </v>
      </c>
      <c r="H36" s="3">
        <f t="shared" si="10"/>
        <v>0</v>
      </c>
      <c r="I36" s="30">
        <f t="shared" si="11"/>
        <v>0</v>
      </c>
      <c r="J36" s="27"/>
      <c r="K36" s="20" t="str">
        <f t="shared" si="2"/>
        <v xml:space="preserve"> </v>
      </c>
      <c r="L36" s="21" t="str">
        <f t="shared" si="3"/>
        <v xml:space="preserve"> </v>
      </c>
      <c r="M36" s="21" t="str">
        <f t="shared" si="4"/>
        <v xml:space="preserve"> </v>
      </c>
      <c r="N36" s="27"/>
      <c r="O36" s="4" t="str">
        <f t="shared" si="12"/>
        <v xml:space="preserve"> </v>
      </c>
      <c r="P36" s="5" t="str" cm="1">
        <f t="array" ref="P36"/>
        <v xml:space="preserve"> </v>
      </c>
      <c r="Q36" s="5" t="str">
        <f t="shared" si="0"/>
        <v xml:space="preserve"> </v>
      </c>
      <c r="R36" s="30" t="str" cm="1">
        <f t="array" ref="R36">IFERROR(IF(B36=0," ",(P36-LOOKUP(2,1/($X$4:$X$50="ActiveRev Req't"),$P$4:$P$50))/LOOKUP(2,1/($X$4:$X$50="ActiveRev Req't"),$P$4:$P$50))," ")</f>
        <v xml:space="preserve"> </v>
      </c>
      <c r="S36" s="30" t="str">
        <f t="shared" si="5"/>
        <v xml:space="preserve"> </v>
      </c>
      <c r="T36" s="5" t="str" cm="1">
        <f t="array" ref="T36"/>
        <v xml:space="preserve"> </v>
      </c>
      <c r="U36" s="5" t="str">
        <f t="shared" si="1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6"/>
        <v xml:space="preserve"> </v>
      </c>
      <c r="X36" t="str">
        <f t="shared" si="7"/>
        <v/>
      </c>
    </row>
    <row r="37" spans="1:24" x14ac:dyDescent="0.25">
      <c r="A37" s="26"/>
      <c r="B37" s="26"/>
      <c r="C37" s="26"/>
      <c r="D37" s="27"/>
      <c r="E37" s="28"/>
      <c r="F37" s="3">
        <f t="shared" si="8"/>
        <v>0</v>
      </c>
      <c r="G37" s="29" t="str">
        <f t="shared" si="9"/>
        <v xml:space="preserve"> </v>
      </c>
      <c r="H37" s="3">
        <f t="shared" si="10"/>
        <v>0</v>
      </c>
      <c r="I37" s="30">
        <f t="shared" si="11"/>
        <v>0</v>
      </c>
      <c r="J37" s="27"/>
      <c r="K37" s="20" t="str">
        <f t="shared" si="2"/>
        <v xml:space="preserve"> </v>
      </c>
      <c r="L37" s="21" t="str">
        <f t="shared" si="3"/>
        <v xml:space="preserve"> </v>
      </c>
      <c r="M37" s="21" t="str">
        <f t="shared" si="4"/>
        <v xml:space="preserve"> </v>
      </c>
      <c r="N37" s="27"/>
      <c r="O37" s="4" t="str">
        <f t="shared" si="12"/>
        <v xml:space="preserve"> </v>
      </c>
      <c r="P37" s="5" t="str" cm="1">
        <f t="array" ref="P37"/>
        <v xml:space="preserve"> </v>
      </c>
      <c r="Q37" s="5" t="str">
        <f t="shared" si="0"/>
        <v xml:space="preserve"> </v>
      </c>
      <c r="R37" s="30" t="str" cm="1">
        <f t="array" ref="R37">IFERROR(IF(B37=0," ",(P37-LOOKUP(2,1/($X$4:$X$50="ActiveRev Req't"),$P$4:$P$50))/LOOKUP(2,1/($X$4:$X$50="ActiveRev Req't"),$P$4:$P$50))," ")</f>
        <v xml:space="preserve"> </v>
      </c>
      <c r="S37" s="30" t="str">
        <f t="shared" si="5"/>
        <v xml:space="preserve"> </v>
      </c>
      <c r="T37" s="5" t="str" cm="1">
        <f t="array" ref="T37"/>
        <v xml:space="preserve"> </v>
      </c>
      <c r="U37" s="5" t="str">
        <f t="shared" si="1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6"/>
        <v xml:space="preserve"> </v>
      </c>
      <c r="X37" t="str">
        <f t="shared" si="7"/>
        <v/>
      </c>
    </row>
    <row r="38" spans="1:24" x14ac:dyDescent="0.25">
      <c r="A38" s="26"/>
      <c r="B38" s="26"/>
      <c r="C38" s="26"/>
      <c r="D38" s="27"/>
      <c r="E38" s="28"/>
      <c r="F38" s="3">
        <f t="shared" si="8"/>
        <v>0</v>
      </c>
      <c r="G38" s="29" t="str">
        <f t="shared" si="9"/>
        <v xml:space="preserve"> </v>
      </c>
      <c r="H38" s="3">
        <f t="shared" si="10"/>
        <v>0</v>
      </c>
      <c r="I38" s="30">
        <f t="shared" si="11"/>
        <v>0</v>
      </c>
      <c r="J38" s="27"/>
      <c r="K38" s="20" t="str">
        <f t="shared" si="2"/>
        <v xml:space="preserve"> </v>
      </c>
      <c r="L38" s="21" t="str">
        <f t="shared" si="3"/>
        <v xml:space="preserve"> </v>
      </c>
      <c r="M38" s="21" t="str">
        <f t="shared" si="4"/>
        <v xml:space="preserve"> </v>
      </c>
      <c r="N38" s="27"/>
      <c r="O38" s="4" t="str">
        <f t="shared" si="12"/>
        <v xml:space="preserve"> </v>
      </c>
      <c r="P38" s="5" t="str" cm="1">
        <f t="array" ref="P38"/>
        <v xml:space="preserve"> </v>
      </c>
      <c r="Q38" s="5" t="str">
        <f t="shared" si="0"/>
        <v xml:space="preserve"> </v>
      </c>
      <c r="R38" s="30" t="str" cm="1">
        <f t="array" ref="R38">IFERROR(IF(B38=0," ",(P38-LOOKUP(2,1/($X$4:$X$50="ActiveRev Req't"),$P$4:$P$50))/LOOKUP(2,1/($X$4:$X$50="ActiveRev Req't"),$P$4:$P$50))," ")</f>
        <v xml:space="preserve"> </v>
      </c>
      <c r="S38" s="30" t="str">
        <f t="shared" si="5"/>
        <v xml:space="preserve"> </v>
      </c>
      <c r="T38" s="5" t="str" cm="1">
        <f t="array" ref="T38"/>
        <v xml:space="preserve"> </v>
      </c>
      <c r="U38" s="5" t="str">
        <f t="shared" si="1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6"/>
        <v xml:space="preserve"> </v>
      </c>
      <c r="X38" t="str">
        <f t="shared" si="7"/>
        <v/>
      </c>
    </row>
    <row r="39" spans="1:24" x14ac:dyDescent="0.25">
      <c r="A39" s="26"/>
      <c r="B39" s="26"/>
      <c r="C39" s="26"/>
      <c r="D39" s="27"/>
      <c r="E39" s="28"/>
      <c r="F39" s="3">
        <f t="shared" si="8"/>
        <v>0</v>
      </c>
      <c r="G39" s="29" t="str">
        <f t="shared" si="9"/>
        <v xml:space="preserve"> </v>
      </c>
      <c r="H39" s="3">
        <f t="shared" si="10"/>
        <v>0</v>
      </c>
      <c r="I39" s="30">
        <f t="shared" si="11"/>
        <v>0</v>
      </c>
      <c r="J39" s="27"/>
      <c r="K39" s="20" t="str">
        <f t="shared" si="2"/>
        <v xml:space="preserve"> </v>
      </c>
      <c r="L39" s="21" t="str">
        <f t="shared" si="3"/>
        <v xml:space="preserve"> </v>
      </c>
      <c r="M39" s="21" t="str">
        <f t="shared" si="4"/>
        <v xml:space="preserve"> </v>
      </c>
      <c r="N39" s="27"/>
      <c r="O39" s="4" t="str">
        <f t="shared" si="12"/>
        <v xml:space="preserve"> </v>
      </c>
      <c r="P39" s="5" t="str" cm="1">
        <f t="array" ref="P39"/>
        <v xml:space="preserve"> </v>
      </c>
      <c r="Q39" s="5" t="str">
        <f t="shared" si="0"/>
        <v xml:space="preserve"> </v>
      </c>
      <c r="R39" s="30" t="str" cm="1">
        <f t="array" ref="R39">IFERROR(IF(B39=0," ",(P39-LOOKUP(2,1/($X$4:$X$50="ActiveRev Req't"),$P$4:$P$50))/LOOKUP(2,1/($X$4:$X$50="ActiveRev Req't"),$P$4:$P$50))," ")</f>
        <v xml:space="preserve"> </v>
      </c>
      <c r="S39" s="30" t="str">
        <f t="shared" si="5"/>
        <v xml:space="preserve"> </v>
      </c>
      <c r="T39" s="5" t="str" cm="1">
        <f t="array" ref="T39"/>
        <v xml:space="preserve"> </v>
      </c>
      <c r="U39" s="5" t="str">
        <f t="shared" si="1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6"/>
        <v xml:space="preserve"> </v>
      </c>
      <c r="X39" t="str">
        <f t="shared" si="7"/>
        <v/>
      </c>
    </row>
    <row r="40" spans="1:24" x14ac:dyDescent="0.25">
      <c r="A40" s="26"/>
      <c r="B40" s="26"/>
      <c r="C40" s="26"/>
      <c r="D40" s="27"/>
      <c r="E40" s="28"/>
      <c r="F40" s="3">
        <f t="shared" si="8"/>
        <v>0</v>
      </c>
      <c r="G40" s="29" t="str">
        <f t="shared" si="9"/>
        <v xml:space="preserve"> </v>
      </c>
      <c r="H40" s="3">
        <f t="shared" si="10"/>
        <v>0</v>
      </c>
      <c r="I40" s="30">
        <f t="shared" si="11"/>
        <v>0</v>
      </c>
      <c r="J40" s="27"/>
      <c r="K40" s="20" t="str">
        <f t="shared" si="2"/>
        <v xml:space="preserve"> </v>
      </c>
      <c r="L40" s="21" t="str">
        <f t="shared" si="3"/>
        <v xml:space="preserve"> </v>
      </c>
      <c r="M40" s="21" t="str">
        <f t="shared" si="4"/>
        <v xml:space="preserve"> </v>
      </c>
      <c r="N40" s="27"/>
      <c r="O40" s="4" t="str">
        <f t="shared" si="12"/>
        <v xml:space="preserve"> </v>
      </c>
      <c r="P40" s="5" t="str" cm="1">
        <f t="array" ref="P40"/>
        <v xml:space="preserve"> </v>
      </c>
      <c r="Q40" s="5" t="str">
        <f t="shared" si="0"/>
        <v xml:space="preserve"> </v>
      </c>
      <c r="R40" s="30" t="str" cm="1">
        <f t="array" ref="R40">IFERROR(IF(B40=0," ",(P40-LOOKUP(2,1/($X$4:$X$50="ActiveRev Req't"),$P$4:$P$50))/LOOKUP(2,1/($X$4:$X$50="ActiveRev Req't"),$P$4:$P$50))," ")</f>
        <v xml:space="preserve"> </v>
      </c>
      <c r="S40" s="30" t="str">
        <f t="shared" si="5"/>
        <v xml:space="preserve"> </v>
      </c>
      <c r="T40" s="5" t="str" cm="1">
        <f t="array" ref="T40"/>
        <v xml:space="preserve"> </v>
      </c>
      <c r="U40" s="5" t="str">
        <f t="shared" si="1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6"/>
        <v xml:space="preserve"> </v>
      </c>
      <c r="X40" t="str">
        <f t="shared" si="7"/>
        <v/>
      </c>
    </row>
    <row r="41" spans="1:24" x14ac:dyDescent="0.25">
      <c r="A41" s="26"/>
      <c r="B41" s="26"/>
      <c r="C41" s="26"/>
      <c r="D41" s="27"/>
      <c r="E41" s="28"/>
      <c r="F41" s="3">
        <f t="shared" si="8"/>
        <v>0</v>
      </c>
      <c r="G41" s="29" t="str">
        <f t="shared" si="9"/>
        <v xml:space="preserve"> </v>
      </c>
      <c r="H41" s="3">
        <f t="shared" si="10"/>
        <v>0</v>
      </c>
      <c r="I41" s="30">
        <f t="shared" si="11"/>
        <v>0</v>
      </c>
      <c r="J41" s="27"/>
      <c r="K41" s="20" t="str">
        <f t="shared" si="2"/>
        <v xml:space="preserve"> </v>
      </c>
      <c r="L41" s="21" t="str">
        <f t="shared" si="3"/>
        <v xml:space="preserve"> </v>
      </c>
      <c r="M41" s="21" t="str">
        <f t="shared" si="4"/>
        <v xml:space="preserve"> </v>
      </c>
      <c r="N41" s="27"/>
      <c r="O41" s="4" t="str">
        <f t="shared" si="12"/>
        <v xml:space="preserve"> </v>
      </c>
      <c r="P41" s="5" t="str" cm="1">
        <f t="array" ref="P41"/>
        <v xml:space="preserve"> </v>
      </c>
      <c r="Q41" s="5" t="str">
        <f t="shared" si="0"/>
        <v xml:space="preserve"> </v>
      </c>
      <c r="R41" s="30" t="str" cm="1">
        <f t="array" ref="R41">IFERROR(IF(B41=0," ",(P41-LOOKUP(2,1/($X$4:$X$50="ActiveRev Req't"),$P$4:$P$50))/LOOKUP(2,1/($X$4:$X$50="ActiveRev Req't"),$P$4:$P$50))," ")</f>
        <v xml:space="preserve"> </v>
      </c>
      <c r="S41" s="30" t="str">
        <f t="shared" si="5"/>
        <v xml:space="preserve"> </v>
      </c>
      <c r="T41" s="5" t="str" cm="1">
        <f t="array" ref="T41"/>
        <v xml:space="preserve"> </v>
      </c>
      <c r="U41" s="5" t="str">
        <f t="shared" si="1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6"/>
        <v xml:space="preserve"> </v>
      </c>
      <c r="X41" t="str">
        <f t="shared" si="7"/>
        <v/>
      </c>
    </row>
    <row r="42" spans="1:24" x14ac:dyDescent="0.25">
      <c r="A42" s="26"/>
      <c r="B42" s="26"/>
      <c r="C42" s="26"/>
      <c r="D42" s="27"/>
      <c r="E42" s="28"/>
      <c r="F42" s="3">
        <f t="shared" si="8"/>
        <v>0</v>
      </c>
      <c r="G42" s="29" t="str">
        <f t="shared" si="9"/>
        <v xml:space="preserve"> </v>
      </c>
      <c r="H42" s="3">
        <f t="shared" si="10"/>
        <v>0</v>
      </c>
      <c r="I42" s="30">
        <f t="shared" si="11"/>
        <v>0</v>
      </c>
      <c r="J42" s="27"/>
      <c r="K42" s="20" t="str">
        <f t="shared" si="2"/>
        <v xml:space="preserve"> </v>
      </c>
      <c r="L42" s="21" t="str">
        <f t="shared" si="3"/>
        <v xml:space="preserve"> </v>
      </c>
      <c r="M42" s="21" t="str">
        <f t="shared" si="4"/>
        <v xml:space="preserve"> </v>
      </c>
      <c r="N42" s="27"/>
      <c r="O42" s="4" t="str">
        <f t="shared" si="12"/>
        <v xml:space="preserve"> </v>
      </c>
      <c r="P42" s="5" t="str" cm="1">
        <f t="array" ref="P42"/>
        <v xml:space="preserve"> </v>
      </c>
      <c r="Q42" s="5" t="str">
        <f t="shared" si="0"/>
        <v xml:space="preserve"> </v>
      </c>
      <c r="R42" s="30" t="str" cm="1">
        <f t="array" ref="R42">IFERROR(IF(B42=0," ",(P42-LOOKUP(2,1/($X$4:$X$50="ActiveRev Req't"),$P$4:$P$50))/LOOKUP(2,1/($X$4:$X$50="ActiveRev Req't"),$P$4:$P$50))," ")</f>
        <v xml:space="preserve"> </v>
      </c>
      <c r="S42" s="30" t="str">
        <f t="shared" si="5"/>
        <v xml:space="preserve"> </v>
      </c>
      <c r="T42" s="5" t="str" cm="1">
        <f t="array" ref="T42"/>
        <v xml:space="preserve"> </v>
      </c>
      <c r="U42" s="5" t="str">
        <f t="shared" si="1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6"/>
        <v xml:space="preserve"> </v>
      </c>
      <c r="X42" t="str">
        <f t="shared" si="7"/>
        <v/>
      </c>
    </row>
    <row r="43" spans="1:24" x14ac:dyDescent="0.25">
      <c r="A43" s="26"/>
      <c r="B43" s="26"/>
      <c r="C43" s="26"/>
      <c r="D43" s="27"/>
      <c r="E43" s="28"/>
      <c r="F43" s="3">
        <f t="shared" si="8"/>
        <v>0</v>
      </c>
      <c r="G43" s="29" t="str">
        <f t="shared" si="9"/>
        <v xml:space="preserve"> </v>
      </c>
      <c r="H43" s="3">
        <f t="shared" si="10"/>
        <v>0</v>
      </c>
      <c r="I43" s="30">
        <f t="shared" si="11"/>
        <v>0</v>
      </c>
      <c r="J43" s="27"/>
      <c r="K43" s="20" t="str">
        <f t="shared" si="2"/>
        <v xml:space="preserve"> </v>
      </c>
      <c r="L43" s="21" t="str">
        <f t="shared" si="3"/>
        <v xml:space="preserve"> </v>
      </c>
      <c r="M43" s="21" t="str">
        <f t="shared" si="4"/>
        <v xml:space="preserve"> </v>
      </c>
      <c r="N43" s="27"/>
      <c r="O43" s="4" t="str">
        <f t="shared" si="12"/>
        <v xml:space="preserve"> </v>
      </c>
      <c r="P43" s="5" t="str" cm="1">
        <f t="array" ref="P43"/>
        <v xml:space="preserve"> </v>
      </c>
      <c r="Q43" s="5" t="str">
        <f t="shared" si="0"/>
        <v xml:space="preserve"> </v>
      </c>
      <c r="R43" s="30" t="str" cm="1">
        <f t="array" ref="R43">IFERROR(IF(B43=0," ",(P43-LOOKUP(2,1/($X$4:$X$50="ActiveRev Req't"),$P$4:$P$50))/LOOKUP(2,1/($X$4:$X$50="ActiveRev Req't"),$P$4:$P$50))," ")</f>
        <v xml:space="preserve"> </v>
      </c>
      <c r="S43" s="30" t="str">
        <f t="shared" si="5"/>
        <v xml:space="preserve"> </v>
      </c>
      <c r="T43" s="5" t="str" cm="1">
        <f t="array" ref="T43"/>
        <v xml:space="preserve"> </v>
      </c>
      <c r="U43" s="5" t="str">
        <f t="shared" si="1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6"/>
        <v xml:space="preserve"> </v>
      </c>
      <c r="X43" t="str">
        <f t="shared" si="7"/>
        <v/>
      </c>
    </row>
    <row r="44" spans="1:24" x14ac:dyDescent="0.25">
      <c r="A44" s="26"/>
      <c r="B44" s="26"/>
      <c r="C44" s="26"/>
      <c r="D44" s="27"/>
      <c r="E44" s="28"/>
      <c r="F44" s="3">
        <f t="shared" si="8"/>
        <v>0</v>
      </c>
      <c r="G44" s="29" t="str">
        <f t="shared" si="9"/>
        <v xml:space="preserve"> </v>
      </c>
      <c r="H44" s="3">
        <f t="shared" si="10"/>
        <v>0</v>
      </c>
      <c r="I44" s="30">
        <f t="shared" si="11"/>
        <v>0</v>
      </c>
      <c r="J44" s="27"/>
      <c r="K44" s="20" t="str">
        <f t="shared" si="2"/>
        <v xml:space="preserve"> </v>
      </c>
      <c r="L44" s="21" t="str">
        <f t="shared" si="3"/>
        <v xml:space="preserve"> </v>
      </c>
      <c r="M44" s="21" t="str">
        <f t="shared" si="4"/>
        <v xml:space="preserve"> </v>
      </c>
      <c r="N44" s="27"/>
      <c r="O44" s="4" t="str">
        <f t="shared" si="12"/>
        <v xml:space="preserve"> </v>
      </c>
      <c r="P44" s="5" t="str" cm="1">
        <f t="array" ref="P44"/>
        <v xml:space="preserve"> </v>
      </c>
      <c r="Q44" s="5" t="str">
        <f t="shared" si="0"/>
        <v xml:space="preserve"> </v>
      </c>
      <c r="R44" s="30" t="str" cm="1">
        <f t="array" ref="R44">IFERROR(IF(B44=0," ",(P44-LOOKUP(2,1/($X$4:$X$50="ActiveRev Req't"),$P$4:$P$50))/LOOKUP(2,1/($X$4:$X$50="ActiveRev Req't"),$P$4:$P$50))," ")</f>
        <v xml:space="preserve"> </v>
      </c>
      <c r="S44" s="30" t="str">
        <f t="shared" si="5"/>
        <v xml:space="preserve"> </v>
      </c>
      <c r="T44" s="5" t="str" cm="1">
        <f t="array" ref="T44"/>
        <v xml:space="preserve"> </v>
      </c>
      <c r="U44" s="5" t="str">
        <f t="shared" si="1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6"/>
        <v xml:space="preserve"> </v>
      </c>
      <c r="X44" t="str">
        <f t="shared" si="7"/>
        <v/>
      </c>
    </row>
    <row r="45" spans="1:24" x14ac:dyDescent="0.25">
      <c r="A45" s="26"/>
      <c r="B45" s="26"/>
      <c r="C45" s="26"/>
      <c r="D45" s="27"/>
      <c r="E45" s="28"/>
      <c r="F45" s="3">
        <f t="shared" si="8"/>
        <v>0</v>
      </c>
      <c r="G45" s="29" t="str">
        <f t="shared" si="9"/>
        <v xml:space="preserve"> </v>
      </c>
      <c r="H45" s="3">
        <f t="shared" si="10"/>
        <v>0</v>
      </c>
      <c r="I45" s="30">
        <f t="shared" si="11"/>
        <v>0</v>
      </c>
      <c r="J45" s="27"/>
      <c r="K45" s="20" t="str">
        <f t="shared" si="2"/>
        <v xml:space="preserve"> </v>
      </c>
      <c r="L45" s="21" t="str">
        <f t="shared" si="3"/>
        <v xml:space="preserve"> </v>
      </c>
      <c r="M45" s="21" t="str">
        <f t="shared" si="4"/>
        <v xml:space="preserve"> </v>
      </c>
      <c r="N45" s="27"/>
      <c r="O45" s="4" t="str">
        <f t="shared" si="12"/>
        <v xml:space="preserve"> </v>
      </c>
      <c r="P45" s="5" t="str" cm="1">
        <f t="array" ref="P45"/>
        <v xml:space="preserve"> </v>
      </c>
      <c r="Q45" s="5" t="str">
        <f t="shared" si="0"/>
        <v xml:space="preserve"> </v>
      </c>
      <c r="R45" s="30" t="str" cm="1">
        <f t="array" ref="R45">IFERROR(IF(B45=0," ",(P45-LOOKUP(2,1/($X$4:$X$50="ActiveRev Req't"),$P$4:$P$50))/LOOKUP(2,1/($X$4:$X$50="ActiveRev Req't"),$P$4:$P$50))," ")</f>
        <v xml:space="preserve"> </v>
      </c>
      <c r="S45" s="30" t="str">
        <f t="shared" si="5"/>
        <v xml:space="preserve"> </v>
      </c>
      <c r="T45" s="5" t="str" cm="1">
        <f t="array" ref="T45"/>
        <v xml:space="preserve"> </v>
      </c>
      <c r="U45" s="5" t="str">
        <f t="shared" si="1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6"/>
        <v xml:space="preserve"> </v>
      </c>
      <c r="X45" t="str">
        <f t="shared" si="7"/>
        <v/>
      </c>
    </row>
    <row r="46" spans="1:24" x14ac:dyDescent="0.25">
      <c r="A46" s="26"/>
      <c r="B46" s="26"/>
      <c r="C46" s="26"/>
      <c r="D46" s="27"/>
      <c r="E46" s="28"/>
      <c r="F46" s="3">
        <f t="shared" si="8"/>
        <v>0</v>
      </c>
      <c r="G46" s="29" t="str">
        <f t="shared" si="9"/>
        <v xml:space="preserve"> </v>
      </c>
      <c r="H46" s="3">
        <f t="shared" si="10"/>
        <v>0</v>
      </c>
      <c r="I46" s="30">
        <f t="shared" si="11"/>
        <v>0</v>
      </c>
      <c r="J46" s="27"/>
      <c r="K46" s="20" t="str">
        <f t="shared" si="2"/>
        <v xml:space="preserve"> </v>
      </c>
      <c r="L46" s="21" t="str">
        <f t="shared" si="3"/>
        <v xml:space="preserve"> </v>
      </c>
      <c r="M46" s="21" t="str">
        <f t="shared" si="4"/>
        <v xml:space="preserve"> </v>
      </c>
      <c r="N46" s="27"/>
      <c r="O46" s="4" t="str">
        <f t="shared" si="12"/>
        <v xml:space="preserve"> </v>
      </c>
      <c r="P46" s="5" t="str" cm="1">
        <f t="array" ref="P46"/>
        <v xml:space="preserve"> </v>
      </c>
      <c r="Q46" s="5" t="str">
        <f t="shared" si="0"/>
        <v xml:space="preserve"> </v>
      </c>
      <c r="R46" s="30" t="str" cm="1">
        <f t="array" ref="R46">IFERROR(IF(B46=0," ",(P46-LOOKUP(2,1/($X$4:$X$50="ActiveRev Req't"),$P$4:$P$50))/LOOKUP(2,1/($X$4:$X$50="ActiveRev Req't"),$P$4:$P$50))," ")</f>
        <v xml:space="preserve"> </v>
      </c>
      <c r="S46" s="30" t="str">
        <f t="shared" si="5"/>
        <v xml:space="preserve"> </v>
      </c>
      <c r="T46" s="5" t="str" cm="1">
        <f t="array" ref="T46"/>
        <v xml:space="preserve"> </v>
      </c>
      <c r="U46" s="5" t="str">
        <f t="shared" si="1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6"/>
        <v xml:space="preserve"> </v>
      </c>
      <c r="X46" t="str">
        <f t="shared" si="7"/>
        <v/>
      </c>
    </row>
    <row r="47" spans="1:24" x14ac:dyDescent="0.25">
      <c r="A47" s="26"/>
      <c r="B47" s="26"/>
      <c r="C47" s="26"/>
      <c r="D47" s="27"/>
      <c r="E47" s="28"/>
      <c r="F47" s="3">
        <f t="shared" si="8"/>
        <v>0</v>
      </c>
      <c r="G47" s="29" t="str">
        <f t="shared" si="9"/>
        <v xml:space="preserve"> </v>
      </c>
      <c r="H47" s="3">
        <f t="shared" si="10"/>
        <v>0</v>
      </c>
      <c r="I47" s="30">
        <f t="shared" si="11"/>
        <v>0</v>
      </c>
      <c r="J47" s="27"/>
      <c r="K47" s="20" t="str">
        <f t="shared" si="2"/>
        <v xml:space="preserve"> </v>
      </c>
      <c r="L47" s="21" t="str">
        <f t="shared" si="3"/>
        <v xml:space="preserve"> </v>
      </c>
      <c r="M47" s="21" t="str">
        <f t="shared" si="4"/>
        <v xml:space="preserve"> </v>
      </c>
      <c r="N47" s="27"/>
      <c r="O47" s="4" t="str">
        <f t="shared" si="12"/>
        <v xml:space="preserve"> </v>
      </c>
      <c r="P47" s="5" t="str" cm="1">
        <f t="array" ref="P47"/>
        <v xml:space="preserve"> </v>
      </c>
      <c r="Q47" s="5" t="str">
        <f t="shared" si="0"/>
        <v xml:space="preserve"> </v>
      </c>
      <c r="R47" s="30" t="str" cm="1">
        <f t="array" ref="R47">IFERROR(IF(B47=0," ",(P47-LOOKUP(2,1/($X$4:$X$50="ActiveRev Req't"),$P$4:$P$50))/LOOKUP(2,1/($X$4:$X$50="ActiveRev Req't"),$P$4:$P$50))," ")</f>
        <v xml:space="preserve"> </v>
      </c>
      <c r="S47" s="30" t="str">
        <f t="shared" si="5"/>
        <v xml:space="preserve"> </v>
      </c>
      <c r="T47" s="5" t="str" cm="1">
        <f t="array" ref="T47"/>
        <v xml:space="preserve"> </v>
      </c>
      <c r="U47" s="5" t="str">
        <f t="shared" si="1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6"/>
        <v xml:space="preserve"> </v>
      </c>
      <c r="X47" t="str">
        <f t="shared" si="7"/>
        <v/>
      </c>
    </row>
    <row r="48" spans="1:24" x14ac:dyDescent="0.25">
      <c r="A48" s="26"/>
      <c r="B48" s="26"/>
      <c r="C48" s="26"/>
      <c r="D48" s="27"/>
      <c r="E48" s="28"/>
      <c r="F48" s="3">
        <f t="shared" si="8"/>
        <v>0</v>
      </c>
      <c r="G48" s="29" t="str">
        <f t="shared" si="9"/>
        <v xml:space="preserve"> </v>
      </c>
      <c r="H48" s="3">
        <f t="shared" si="10"/>
        <v>0</v>
      </c>
      <c r="I48" s="30">
        <f t="shared" si="11"/>
        <v>0</v>
      </c>
      <c r="J48" s="27"/>
      <c r="K48" s="20" t="str">
        <f t="shared" si="2"/>
        <v xml:space="preserve"> </v>
      </c>
      <c r="L48" s="21" t="str">
        <f t="shared" si="3"/>
        <v xml:space="preserve"> </v>
      </c>
      <c r="M48" s="21" t="str">
        <f t="shared" si="4"/>
        <v xml:space="preserve"> </v>
      </c>
      <c r="N48" s="27"/>
      <c r="O48" s="4" t="str">
        <f t="shared" si="12"/>
        <v xml:space="preserve"> </v>
      </c>
      <c r="P48" s="5" t="str" cm="1">
        <f t="array" ref="P48"/>
        <v xml:space="preserve"> </v>
      </c>
      <c r="Q48" s="5" t="str">
        <f t="shared" si="0"/>
        <v xml:space="preserve"> </v>
      </c>
      <c r="R48" s="30" t="str" cm="1">
        <f t="array" ref="R48">IFERROR(IF(B48=0," ",(P48-LOOKUP(2,1/($X$4:$X$50="ActiveRev Req't"),$P$4:$P$50))/LOOKUP(2,1/($X$4:$X$50="ActiveRev Req't"),$P$4:$P$50))," ")</f>
        <v xml:space="preserve"> </v>
      </c>
      <c r="S48" s="30" t="str">
        <f t="shared" si="5"/>
        <v xml:space="preserve"> </v>
      </c>
      <c r="T48" s="5" t="str" cm="1">
        <f t="array" ref="T48"/>
        <v xml:space="preserve"> </v>
      </c>
      <c r="U48" s="5" t="str">
        <f t="shared" si="1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6"/>
        <v xml:space="preserve"> </v>
      </c>
      <c r="X48" t="str">
        <f t="shared" si="7"/>
        <v/>
      </c>
    </row>
    <row r="49" spans="1:24" x14ac:dyDescent="0.25">
      <c r="A49" s="26"/>
      <c r="B49" s="26"/>
      <c r="C49" s="26"/>
      <c r="D49" s="27"/>
      <c r="E49" s="28"/>
      <c r="F49" s="3">
        <f t="shared" si="8"/>
        <v>0</v>
      </c>
      <c r="G49" s="29" t="str">
        <f t="shared" si="9"/>
        <v xml:space="preserve"> </v>
      </c>
      <c r="H49" s="3">
        <f t="shared" si="10"/>
        <v>0</v>
      </c>
      <c r="I49" s="30">
        <f t="shared" si="11"/>
        <v>0</v>
      </c>
      <c r="J49" s="27"/>
      <c r="K49" s="20" t="str">
        <f t="shared" si="2"/>
        <v xml:space="preserve"> </v>
      </c>
      <c r="L49" s="21" t="str">
        <f t="shared" si="3"/>
        <v xml:space="preserve"> </v>
      </c>
      <c r="M49" s="21" t="str">
        <f t="shared" si="4"/>
        <v xml:space="preserve"> </v>
      </c>
      <c r="N49" s="27"/>
      <c r="O49" s="4" t="str">
        <f t="shared" si="12"/>
        <v xml:space="preserve"> </v>
      </c>
      <c r="P49" s="5" t="str" cm="1">
        <f t="array" ref="P49"/>
        <v xml:space="preserve"> </v>
      </c>
      <c r="Q49" s="5" t="str">
        <f t="shared" si="0"/>
        <v xml:space="preserve"> </v>
      </c>
      <c r="R49" s="30" t="str" cm="1">
        <f t="array" ref="R49">IFERROR(IF(B49=0," ",(P49-LOOKUP(2,1/($X$4:$X$50="ActiveRev Req't"),$P$4:$P$50))/LOOKUP(2,1/($X$4:$X$50="ActiveRev Req't"),$P$4:$P$50))," ")</f>
        <v xml:space="preserve"> </v>
      </c>
      <c r="S49" s="30" t="str">
        <f t="shared" si="5"/>
        <v xml:space="preserve"> </v>
      </c>
      <c r="T49" s="5" t="str" cm="1">
        <f t="array" ref="T49"/>
        <v xml:space="preserve"> </v>
      </c>
      <c r="U49" s="5" t="str">
        <f t="shared" si="1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6"/>
        <v xml:space="preserve"> </v>
      </c>
      <c r="X49" t="str">
        <f t="shared" si="7"/>
        <v/>
      </c>
    </row>
    <row r="50" spans="1:24" x14ac:dyDescent="0.25">
      <c r="A50" s="26"/>
      <c r="B50" s="26"/>
      <c r="C50" s="26"/>
      <c r="D50" s="27"/>
      <c r="E50" s="28"/>
      <c r="F50" s="3">
        <f t="shared" si="8"/>
        <v>0</v>
      </c>
      <c r="G50" s="29" t="str">
        <f t="shared" si="9"/>
        <v xml:space="preserve"> </v>
      </c>
      <c r="H50" s="3">
        <f t="shared" si="10"/>
        <v>0</v>
      </c>
      <c r="I50" s="30">
        <f t="shared" si="11"/>
        <v>0</v>
      </c>
      <c r="J50" s="27"/>
      <c r="K50" s="20" t="str">
        <f t="shared" si="2"/>
        <v xml:space="preserve"> </v>
      </c>
      <c r="L50" s="21" t="str">
        <f t="shared" si="3"/>
        <v xml:space="preserve"> </v>
      </c>
      <c r="M50" s="21" t="str">
        <f t="shared" si="4"/>
        <v xml:space="preserve"> </v>
      </c>
      <c r="N50" s="27"/>
      <c r="O50" s="4" t="str">
        <f t="shared" si="12"/>
        <v xml:space="preserve"> </v>
      </c>
      <c r="P50" s="5" t="str" cm="1">
        <f t="array" ref="P50"/>
        <v xml:space="preserve"> </v>
      </c>
      <c r="Q50" s="5" t="str">
        <f t="shared" si="0"/>
        <v xml:space="preserve"> </v>
      </c>
      <c r="R50" s="30" t="str" cm="1">
        <f t="array" ref="R50">IFERROR(IF(B50=0," ",(P50-LOOKUP(2,1/($X$4:$X$50="ActiveRev Req't"),$P$4:$P$50))/LOOKUP(2,1/($X$4:$X$50="ActiveRev Req't"),$P$4:$P$50))," ")</f>
        <v xml:space="preserve"> </v>
      </c>
      <c r="S50" s="30" t="str">
        <f t="shared" si="5"/>
        <v xml:space="preserve"> </v>
      </c>
      <c r="T50" s="5" t="str" cm="1">
        <f t="array" ref="T50"/>
        <v xml:space="preserve"> </v>
      </c>
      <c r="U50" s="5" t="str">
        <f t="shared" si="1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6"/>
        <v xml:space="preserve"> </v>
      </c>
      <c r="X50" t="str">
        <f t="shared" si="7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 t="s">
        <v>54</v>
      </c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3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D0C0-9058-4A21-927E-5D063EE1C5B2}">
  <sheetPr>
    <tabColor theme="5" tint="0.39997558519241921"/>
    <pageSetUpPr fitToPage="1"/>
  </sheetPr>
  <dimension ref="A1:X51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7" sqref="C17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7.710937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24</v>
      </c>
      <c r="C4" s="13" t="s">
        <v>25</v>
      </c>
      <c r="D4" s="15" t="s">
        <v>26</v>
      </c>
      <c r="E4" s="16">
        <v>24096592.738547195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139.75</v>
      </c>
      <c r="P4" s="5">
        <v>116.11</v>
      </c>
      <c r="Q4" s="5">
        <f t="shared" ref="Q4:Q5" si="0">IF(P4=" "," ",P4*12)</f>
        <v>1393.32</v>
      </c>
      <c r="R4" s="24" t="s">
        <v>27</v>
      </c>
      <c r="S4" s="24"/>
      <c r="T4" s="5">
        <v>96.37</v>
      </c>
      <c r="U4" s="5">
        <f t="shared" ref="U4:U50" si="1">IF(T4=" "," ",T4*12)</f>
        <v>1156.44</v>
      </c>
      <c r="V4" s="24" t="s">
        <v>27</v>
      </c>
      <c r="W4" s="25"/>
      <c r="X4" t="str">
        <f>CONCATENATE(A4,D4)</f>
        <v>SupersededRev Req't</v>
      </c>
    </row>
    <row r="5" spans="1:24" x14ac:dyDescent="0.25">
      <c r="A5" s="26" t="s">
        <v>28</v>
      </c>
      <c r="B5" s="27" t="s">
        <v>29</v>
      </c>
      <c r="C5" s="26" t="s">
        <v>30</v>
      </c>
      <c r="D5" s="27" t="s">
        <v>31</v>
      </c>
      <c r="E5" s="28"/>
      <c r="F5" s="3">
        <f>IF(E5=0,0,(E5-LOOKUP(2,1/($X$4:$X$50="ActiveRev Req't"),$E$4:$E$50)))</f>
        <v>0</v>
      </c>
      <c r="G5" s="29" t="str">
        <f>IF(E5=0," ",(F5/LOOKUP(2,1/($X$4:$X$50="ActiveRev Req't"),$E$4:$E$50)))</f>
        <v xml:space="preserve"> </v>
      </c>
      <c r="H5" s="3">
        <f>IF(E5=0,0,E5-$E$4)</f>
        <v>0</v>
      </c>
      <c r="I5" s="30">
        <f>IF(H5=" "," ",H5/$E$4)</f>
        <v>0</v>
      </c>
      <c r="J5" s="31"/>
      <c r="K5" s="20" t="str">
        <f t="shared" ref="K5:K50" si="2">IF(J5=0," ",IF(DAY(J5)&lt;=14,TEXT(J5,"mmmm"),TEXT(EOMONTH(J5,1),"mmmm")))</f>
        <v xml:space="preserve"> </v>
      </c>
      <c r="L5" s="21" t="str">
        <f t="shared" ref="L5:L50" si="3">IF(J5=0," ",YEAR(J5))</f>
        <v xml:space="preserve"> </v>
      </c>
      <c r="M5" s="21" t="str">
        <f t="shared" ref="M5:M50" si="4">IF(J5=0," ",IF(AND(MONTH(J5)=12,K5="January"),YEAR(J5)+1,YEAR(J5)))</f>
        <v xml:space="preserve"> </v>
      </c>
      <c r="N5" s="31">
        <v>45291</v>
      </c>
      <c r="O5" s="4">
        <f>IF(B5=0," ",$O$4)</f>
        <v>139.75</v>
      </c>
      <c r="P5" s="5" t="str" cm="1">
        <f t="array" ref="P5"/>
        <v xml:space="preserve"> </v>
      </c>
      <c r="Q5" s="5" t="str">
        <f t="shared" si="0"/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 t="shared" ref="S5:S50" si="5">IFERROR(IF(B5=0," ",(P5-$P$4)/$P$4)," ")</f>
        <v xml:space="preserve"> </v>
      </c>
      <c r="T5" s="5" t="str" cm="1">
        <f t="array" ref="T5"/>
        <v xml:space="preserve"> </v>
      </c>
      <c r="U5" s="5" t="str">
        <f t="shared" si="1"/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 t="shared" ref="W5:W50" si="6">IFERROR(IF(B5=0," ",(T5-$T$4)/$T$4)," ")</f>
        <v xml:space="preserve"> </v>
      </c>
      <c r="X5" t="str">
        <f t="shared" ref="X5:X50" si="7">CONCATENATE(A5,D5)</f>
        <v>ActiveSurcharge</v>
      </c>
    </row>
    <row r="6" spans="1:24" x14ac:dyDescent="0.25">
      <c r="A6" s="26" t="s">
        <v>28</v>
      </c>
      <c r="B6" s="27" t="s">
        <v>32</v>
      </c>
      <c r="C6" s="26" t="s">
        <v>33</v>
      </c>
      <c r="D6" s="27" t="s">
        <v>31</v>
      </c>
      <c r="E6" s="28"/>
      <c r="F6" s="3">
        <f t="shared" ref="F6:F50" si="8">IF(E6=0,0,(E6-LOOKUP(2,1/($X$4:$X$50="ActiveRev Req't"),$E$4:$E$50)))</f>
        <v>0</v>
      </c>
      <c r="G6" s="29" t="str">
        <f t="shared" ref="G6:G50" si="9">IF(E6=0," ",(F6/LOOKUP(2,1/($X$4:$X$50="ActiveRev Req't"),$E$4:$E$50)))</f>
        <v xml:space="preserve"> </v>
      </c>
      <c r="H6" s="3">
        <f t="shared" ref="H6:H50" si="10">IF(E6=0,0,E6-$E$4)</f>
        <v>0</v>
      </c>
      <c r="I6" s="30">
        <f t="shared" ref="I6:I50" si="11">IF(H6=" "," ",H6/$E$4)</f>
        <v>0</v>
      </c>
      <c r="J6" s="31"/>
      <c r="K6" s="20" t="str">
        <f t="shared" si="2"/>
        <v xml:space="preserve"> </v>
      </c>
      <c r="L6" s="21" t="str">
        <f t="shared" si="3"/>
        <v xml:space="preserve"> </v>
      </c>
      <c r="M6" s="21" t="str">
        <f t="shared" si="4"/>
        <v xml:space="preserve"> </v>
      </c>
      <c r="N6" s="31">
        <v>45015</v>
      </c>
      <c r="O6" s="4">
        <f t="shared" ref="O6:O50" si="12">IF(B6=0," ",$O$4)</f>
        <v>139.75</v>
      </c>
      <c r="P6" s="5" t="str" cm="1">
        <f t="array" ref="P6"/>
        <v xml:space="preserve"> </v>
      </c>
      <c r="Q6" s="5" t="str">
        <f>IF(P6=" "," ",P6*12)</f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 t="shared" si="5"/>
        <v xml:space="preserve"> </v>
      </c>
      <c r="T6" s="5" t="str" cm="1">
        <f t="array" ref="T6"/>
        <v xml:space="preserve"> </v>
      </c>
      <c r="U6" s="5" t="str">
        <f t="shared" si="1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si="6"/>
        <v xml:space="preserve"> </v>
      </c>
      <c r="X6" t="str">
        <f t="shared" si="7"/>
        <v>ActiveSurcharge</v>
      </c>
    </row>
    <row r="7" spans="1:24" x14ac:dyDescent="0.25">
      <c r="A7" s="26" t="s">
        <v>28</v>
      </c>
      <c r="B7" s="27" t="s">
        <v>67</v>
      </c>
      <c r="C7" s="26" t="s">
        <v>35</v>
      </c>
      <c r="D7" s="27" t="s">
        <v>26</v>
      </c>
      <c r="E7" s="28">
        <v>25157217.109362911</v>
      </c>
      <c r="F7" s="3">
        <f t="shared" si="8"/>
        <v>0</v>
      </c>
      <c r="G7" s="29">
        <f t="shared" si="9"/>
        <v>0</v>
      </c>
      <c r="H7" s="3">
        <f t="shared" si="10"/>
        <v>1060624.3708157167</v>
      </c>
      <c r="I7" s="30">
        <f t="shared" si="11"/>
        <v>4.4015532914702969E-2</v>
      </c>
      <c r="J7" s="31">
        <v>44927</v>
      </c>
      <c r="K7" s="20" t="str">
        <f t="shared" si="2"/>
        <v>January</v>
      </c>
      <c r="L7" s="21">
        <f t="shared" si="3"/>
        <v>2023</v>
      </c>
      <c r="M7" s="21">
        <f t="shared" si="4"/>
        <v>2023</v>
      </c>
      <c r="N7" s="27"/>
      <c r="O7" s="4">
        <f t="shared" si="12"/>
        <v>139.75</v>
      </c>
      <c r="P7" s="5">
        <f/>
        <v>130.27000000000001</v>
      </c>
      <c r="Q7" s="5">
        <f t="shared" ref="Q7:Q50" si="13">IF(P7=" "," ",P7*12)</f>
        <v>1563.2400000000002</v>
      </c>
      <c r="R7" s="30" cm="1">
        <f t="array" ref="R7">IFERROR(IF(B7=0," ",(P7-LOOKUP(2,1/($X$4:$X$50="ActiveRev Req't"),$P$4:$P$50))/LOOKUP(2,1/($X$4:$X$50="ActiveRev Req't"),$P$4:$P$50))," ")</f>
        <v>0</v>
      </c>
      <c r="S7" s="30">
        <f t="shared" si="5"/>
        <v>0.12195332012746543</v>
      </c>
      <c r="T7" s="5">
        <f/>
        <v>107.63</v>
      </c>
      <c r="U7" s="5">
        <f t="shared" si="1"/>
        <v>1291.56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>
        <f t="shared" si="6"/>
        <v>0.11684134066618232</v>
      </c>
      <c r="X7" t="str">
        <f t="shared" si="7"/>
        <v>ActiveRev Req't</v>
      </c>
    </row>
    <row r="8" spans="1:24" x14ac:dyDescent="0.25">
      <c r="A8" s="26" t="s">
        <v>28</v>
      </c>
      <c r="B8" s="27" t="s">
        <v>67</v>
      </c>
      <c r="C8" s="26" t="s">
        <v>36</v>
      </c>
      <c r="D8" s="27" t="s">
        <v>31</v>
      </c>
      <c r="E8" s="28"/>
      <c r="F8" s="3">
        <f t="shared" si="8"/>
        <v>0</v>
      </c>
      <c r="G8" s="29" t="str">
        <f t="shared" si="9"/>
        <v xml:space="preserve"> </v>
      </c>
      <c r="H8" s="3">
        <f t="shared" si="10"/>
        <v>0</v>
      </c>
      <c r="I8" s="30">
        <f t="shared" si="11"/>
        <v>0</v>
      </c>
      <c r="J8" s="31">
        <v>44927</v>
      </c>
      <c r="K8" s="20" t="str">
        <f t="shared" si="2"/>
        <v>January</v>
      </c>
      <c r="L8" s="21">
        <f t="shared" si="3"/>
        <v>2023</v>
      </c>
      <c r="M8" s="21">
        <f t="shared" si="4"/>
        <v>2023</v>
      </c>
      <c r="N8" s="27"/>
      <c r="O8" s="4">
        <f t="shared" si="12"/>
        <v>139.75</v>
      </c>
      <c r="P8" s="5" cm="1">
        <f t="array" ref="P8"/>
        <v>0</v>
      </c>
      <c r="Q8" s="5">
        <f t="shared" si="13"/>
        <v>0</v>
      </c>
      <c r="R8" s="30" cm="1">
        <f t="array" ref="R8">IFERROR(IF(B8=0," ",(P8-LOOKUP(2,1/($X$4:$X$50="ActiveRev Req't"),$P$4:$P$50))/LOOKUP(2,1/($X$4:$X$50="ActiveRev Req't"),$P$4:$P$50))," ")</f>
        <v>-1</v>
      </c>
      <c r="S8" s="30">
        <f t="shared" si="5"/>
        <v>-1</v>
      </c>
      <c r="T8" s="5" cm="1">
        <f t="array" ref="T8"/>
        <v>0</v>
      </c>
      <c r="U8" s="5">
        <f t="shared" si="1"/>
        <v>0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si="6"/>
        <v>-1</v>
      </c>
      <c r="X8" t="str">
        <f t="shared" si="7"/>
        <v>ActiveSurcharge</v>
      </c>
    </row>
    <row r="9" spans="1:24" x14ac:dyDescent="0.25">
      <c r="A9" s="26" t="s">
        <v>28</v>
      </c>
      <c r="B9" s="27" t="s">
        <v>37</v>
      </c>
      <c r="C9" s="26" t="s">
        <v>38</v>
      </c>
      <c r="D9" s="27" t="s">
        <v>31</v>
      </c>
      <c r="E9" s="28"/>
      <c r="F9" s="3">
        <f t="shared" si="8"/>
        <v>0</v>
      </c>
      <c r="G9" s="29" t="str">
        <f t="shared" si="9"/>
        <v xml:space="preserve"> </v>
      </c>
      <c r="H9" s="3">
        <f t="shared" si="10"/>
        <v>0</v>
      </c>
      <c r="I9" s="30">
        <f t="shared" si="11"/>
        <v>0</v>
      </c>
      <c r="J9" s="31">
        <v>44927</v>
      </c>
      <c r="K9" s="20" t="str">
        <f t="shared" si="2"/>
        <v>January</v>
      </c>
      <c r="L9" s="21">
        <f t="shared" si="3"/>
        <v>2023</v>
      </c>
      <c r="M9" s="21">
        <f t="shared" si="4"/>
        <v>2023</v>
      </c>
      <c r="N9" s="27"/>
      <c r="O9" s="4">
        <f t="shared" si="12"/>
        <v>139.75</v>
      </c>
      <c r="P9" s="5" cm="1">
        <f t="array" ref="P9"/>
        <v>0</v>
      </c>
      <c r="Q9" s="5">
        <f t="shared" si="13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 t="shared" si="5"/>
        <v>-1</v>
      </c>
      <c r="T9" s="5" cm="1">
        <f t="array" ref="T9"/>
        <v>0</v>
      </c>
      <c r="U9" s="5">
        <f t="shared" si="1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6"/>
        <v>-1</v>
      </c>
      <c r="X9" t="str">
        <f t="shared" si="7"/>
        <v>ActiveSurcharge</v>
      </c>
    </row>
    <row r="10" spans="1:24" x14ac:dyDescent="0.25">
      <c r="A10" s="26" t="s">
        <v>39</v>
      </c>
      <c r="B10" s="27" t="s">
        <v>42</v>
      </c>
      <c r="C10" s="26" t="s">
        <v>41</v>
      </c>
      <c r="D10" s="27" t="s">
        <v>31</v>
      </c>
      <c r="E10" s="28"/>
      <c r="F10" s="3">
        <f t="shared" si="8"/>
        <v>0</v>
      </c>
      <c r="G10" s="29" t="str">
        <f t="shared" si="9"/>
        <v xml:space="preserve"> </v>
      </c>
      <c r="H10" s="3">
        <f t="shared" si="10"/>
        <v>0</v>
      </c>
      <c r="I10" s="30">
        <f t="shared" si="11"/>
        <v>0</v>
      </c>
      <c r="J10" s="31"/>
      <c r="K10" s="20" t="str">
        <f t="shared" si="2"/>
        <v xml:space="preserve"> </v>
      </c>
      <c r="L10" s="21" t="str">
        <f t="shared" si="3"/>
        <v xml:space="preserve"> </v>
      </c>
      <c r="M10" s="21" t="str">
        <f t="shared" si="4"/>
        <v xml:space="preserve"> </v>
      </c>
      <c r="N10" s="27"/>
      <c r="O10" s="4">
        <f t="shared" si="12"/>
        <v>139.75</v>
      </c>
      <c r="P10" s="5" t="str" cm="1">
        <f t="array" ref="P10"/>
        <v xml:space="preserve"> </v>
      </c>
      <c r="Q10" s="5" t="str">
        <f t="shared" si="13"/>
        <v xml:space="preserve"> </v>
      </c>
      <c r="R10" s="30" t="str" cm="1">
        <f t="array" ref="R10">IFERROR(IF(B10=0," ",(P10-LOOKUP(2,1/($X$4:$X$50="ActiveRev Req't"),$P$4:$P$50))/LOOKUP(2,1/($X$4:$X$50="ActiveRev Req't"),$P$4:$P$50))," ")</f>
        <v xml:space="preserve"> </v>
      </c>
      <c r="S10" s="30" t="str">
        <f t="shared" si="5"/>
        <v xml:space="preserve"> </v>
      </c>
      <c r="T10" s="5" t="str" cm="1">
        <f t="array" ref="T10"/>
        <v xml:space="preserve"> </v>
      </c>
      <c r="U10" s="5" t="str">
        <f t="shared" si="1"/>
        <v xml:space="preserve"> 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 t="str">
        <f t="shared" si="6"/>
        <v xml:space="preserve"> </v>
      </c>
      <c r="X10" t="str">
        <f t="shared" si="7"/>
        <v>AnticipatedSurcharge</v>
      </c>
    </row>
    <row r="11" spans="1:24" x14ac:dyDescent="0.25">
      <c r="A11" s="26" t="s">
        <v>39</v>
      </c>
      <c r="B11" s="27" t="s">
        <v>42</v>
      </c>
      <c r="C11" s="26" t="s">
        <v>43</v>
      </c>
      <c r="D11" s="27" t="s">
        <v>26</v>
      </c>
      <c r="E11" s="28"/>
      <c r="F11" s="3">
        <f t="shared" si="8"/>
        <v>0</v>
      </c>
      <c r="G11" s="29" t="str">
        <f t="shared" si="9"/>
        <v xml:space="preserve"> </v>
      </c>
      <c r="H11" s="3">
        <f t="shared" si="10"/>
        <v>0</v>
      </c>
      <c r="I11" s="30">
        <f t="shared" si="11"/>
        <v>0</v>
      </c>
      <c r="J11" s="31"/>
      <c r="K11" s="20" t="str">
        <f t="shared" si="2"/>
        <v xml:space="preserve"> </v>
      </c>
      <c r="L11" s="21" t="str">
        <f t="shared" si="3"/>
        <v xml:space="preserve"> </v>
      </c>
      <c r="M11" s="21" t="str">
        <f t="shared" si="4"/>
        <v xml:space="preserve"> </v>
      </c>
      <c r="N11" s="27"/>
      <c r="O11" s="4">
        <f t="shared" si="12"/>
        <v>139.75</v>
      </c>
      <c r="P11" s="5" t="str" cm="1">
        <f t="array" ref="P11"/>
        <v xml:space="preserve"> </v>
      </c>
      <c r="Q11" s="5" t="str">
        <f t="shared" si="13"/>
        <v xml:space="preserve"> </v>
      </c>
      <c r="R11" s="30" t="str" cm="1">
        <f t="array" ref="R11">IFERROR(IF(B11=0," ",(P11-LOOKUP(2,1/($X$4:$X$50="ActiveRev Req't"),$P$4:$P$50))/LOOKUP(2,1/($X$4:$X$50="ActiveRev Req't"),$P$4:$P$50))," ")</f>
        <v xml:space="preserve"> </v>
      </c>
      <c r="S11" s="30" t="str">
        <f t="shared" si="5"/>
        <v xml:space="preserve"> </v>
      </c>
      <c r="T11" s="5" t="str" cm="1">
        <f t="array" ref="T11"/>
        <v xml:space="preserve"> </v>
      </c>
      <c r="U11" s="5" t="str">
        <f t="shared" si="1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6"/>
        <v xml:space="preserve"> </v>
      </c>
      <c r="X11" t="str">
        <f t="shared" si="7"/>
        <v>AnticipatedRev Req't</v>
      </c>
    </row>
    <row r="12" spans="1:24" x14ac:dyDescent="0.25">
      <c r="A12" s="26" t="s">
        <v>39</v>
      </c>
      <c r="B12" s="27" t="s">
        <v>42</v>
      </c>
      <c r="C12" s="26" t="s">
        <v>44</v>
      </c>
      <c r="D12" s="27" t="s">
        <v>31</v>
      </c>
      <c r="E12" s="28"/>
      <c r="F12" s="3">
        <f t="shared" si="8"/>
        <v>0</v>
      </c>
      <c r="G12" s="29" t="str">
        <f t="shared" si="9"/>
        <v xml:space="preserve"> </v>
      </c>
      <c r="H12" s="3">
        <f t="shared" si="10"/>
        <v>0</v>
      </c>
      <c r="I12" s="30">
        <f t="shared" si="11"/>
        <v>0</v>
      </c>
      <c r="J12" s="31"/>
      <c r="K12" s="20" t="str">
        <f t="shared" si="2"/>
        <v xml:space="preserve"> </v>
      </c>
      <c r="L12" s="21" t="str">
        <f t="shared" si="3"/>
        <v xml:space="preserve"> </v>
      </c>
      <c r="M12" s="21" t="str">
        <f t="shared" si="4"/>
        <v xml:space="preserve"> </v>
      </c>
      <c r="N12" s="27"/>
      <c r="O12" s="4">
        <f t="shared" si="12"/>
        <v>139.75</v>
      </c>
      <c r="P12" s="5" t="str" cm="1">
        <f t="array" ref="P12"/>
        <v xml:space="preserve"> </v>
      </c>
      <c r="Q12" s="5" t="str">
        <f t="shared" si="13"/>
        <v xml:space="preserve"> </v>
      </c>
      <c r="R12" s="30" t="str" cm="1">
        <f t="array" ref="R12">IFERROR(IF(B12=0," ",(P12-LOOKUP(2,1/($X$4:$X$50="ActiveRev Req't"),$P$4:$P$50))/LOOKUP(2,1/($X$4:$X$50="ActiveRev Req't"),$P$4:$P$50))," ")</f>
        <v xml:space="preserve"> </v>
      </c>
      <c r="S12" s="30" t="str">
        <f t="shared" si="5"/>
        <v xml:space="preserve"> </v>
      </c>
      <c r="T12" s="5" t="str" cm="1">
        <f t="array" ref="T12"/>
        <v xml:space="preserve"> </v>
      </c>
      <c r="U12" s="5" t="str">
        <f t="shared" si="1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6"/>
        <v xml:space="preserve"> </v>
      </c>
      <c r="X12" t="str">
        <f t="shared" si="7"/>
        <v>AnticipatedSurcharge</v>
      </c>
    </row>
    <row r="13" spans="1:24" x14ac:dyDescent="0.25">
      <c r="A13" s="26" t="s">
        <v>39</v>
      </c>
      <c r="B13" s="27" t="s">
        <v>42</v>
      </c>
      <c r="C13" s="26" t="s">
        <v>45</v>
      </c>
      <c r="D13" s="27" t="s">
        <v>31</v>
      </c>
      <c r="E13" s="28"/>
      <c r="F13" s="3">
        <f t="shared" si="8"/>
        <v>0</v>
      </c>
      <c r="G13" s="29" t="str">
        <f t="shared" si="9"/>
        <v xml:space="preserve"> </v>
      </c>
      <c r="H13" s="3">
        <f t="shared" si="10"/>
        <v>0</v>
      </c>
      <c r="I13" s="30">
        <f t="shared" si="11"/>
        <v>0</v>
      </c>
      <c r="J13" s="31"/>
      <c r="K13" s="20" t="str">
        <f t="shared" si="2"/>
        <v xml:space="preserve"> </v>
      </c>
      <c r="L13" s="21" t="str">
        <f t="shared" si="3"/>
        <v xml:space="preserve"> </v>
      </c>
      <c r="M13" s="21" t="str">
        <f t="shared" si="4"/>
        <v xml:space="preserve"> </v>
      </c>
      <c r="N13" s="27"/>
      <c r="O13" s="4">
        <f t="shared" si="12"/>
        <v>139.75</v>
      </c>
      <c r="P13" s="5" t="str" cm="1">
        <f t="array" ref="P13"/>
        <v xml:space="preserve"> </v>
      </c>
      <c r="Q13" s="5" t="str">
        <f t="shared" si="13"/>
        <v xml:space="preserve"> </v>
      </c>
      <c r="R13" s="30" t="str" cm="1">
        <f t="array" ref="R13">IFERROR(IF(B13=0," ",(P13-LOOKUP(2,1/($X$4:$X$50="ActiveRev Req't"),$P$4:$P$50))/LOOKUP(2,1/($X$4:$X$50="ActiveRev Req't"),$P$4:$P$50))," ")</f>
        <v xml:space="preserve"> </v>
      </c>
      <c r="S13" s="30" t="str">
        <f t="shared" si="5"/>
        <v xml:space="preserve"> </v>
      </c>
      <c r="T13" s="5" t="str" cm="1">
        <f t="array" ref="T13"/>
        <v xml:space="preserve"> </v>
      </c>
      <c r="U13" s="5" t="str">
        <f t="shared" si="1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6"/>
        <v xml:space="preserve"> </v>
      </c>
      <c r="X13" t="str">
        <f t="shared" si="7"/>
        <v>AnticipatedSurcharge</v>
      </c>
    </row>
    <row r="14" spans="1:24" x14ac:dyDescent="0.25">
      <c r="A14" s="26" t="s">
        <v>46</v>
      </c>
      <c r="B14" s="27" t="s">
        <v>47</v>
      </c>
      <c r="C14" s="26" t="s">
        <v>48</v>
      </c>
      <c r="D14" s="27" t="s">
        <v>26</v>
      </c>
      <c r="E14" s="28">
        <v>27991304.17168086</v>
      </c>
      <c r="F14" s="3">
        <f t="shared" si="8"/>
        <v>2834087.0623179488</v>
      </c>
      <c r="G14" s="29">
        <f t="shared" si="9"/>
        <v>0.11265503056231008</v>
      </c>
      <c r="H14" s="3">
        <f t="shared" si="10"/>
        <v>3894711.4331336655</v>
      </c>
      <c r="I14" s="30">
        <f t="shared" si="11"/>
        <v>0.16162913468273529</v>
      </c>
      <c r="J14" s="31">
        <v>45292</v>
      </c>
      <c r="K14" s="20" t="str">
        <f t="shared" si="2"/>
        <v>January</v>
      </c>
      <c r="L14" s="21">
        <f t="shared" si="3"/>
        <v>2024</v>
      </c>
      <c r="M14" s="21">
        <f t="shared" si="4"/>
        <v>2024</v>
      </c>
      <c r="N14" s="27"/>
      <c r="O14" s="4">
        <f t="shared" si="12"/>
        <v>139.75</v>
      </c>
      <c r="P14" s="5" cm="1">
        <f t="array" ref="P14"/>
        <v>129.08000000000001</v>
      </c>
      <c r="Q14" s="5">
        <f t="shared" si="13"/>
        <v>1548.96</v>
      </c>
      <c r="R14" s="30" cm="1">
        <f t="array" ref="R14">IFERROR(IF(B14=0," ",(P14-LOOKUP(2,1/($X$4:$X$50="ActiveRev Req't"),$P$4:$P$50))/LOOKUP(2,1/($X$4:$X$50="ActiveRev Req't"),$P$4:$P$50))," ")</f>
        <v>-9.1348737238043879E-3</v>
      </c>
      <c r="S14" s="30">
        <f t="shared" si="5"/>
        <v>0.11170441822409795</v>
      </c>
      <c r="T14" s="5" cm="1">
        <f t="array" ref="T14"/>
        <v>97.88</v>
      </c>
      <c r="U14" s="5">
        <f t="shared" si="1"/>
        <v>1174.56</v>
      </c>
      <c r="V14" s="30" cm="1">
        <f t="array" ref="V14">IFERROR(IF(F14=0," ",(T14-LOOKUP(2,1/($X$4:$X$50="ActiveRev Req't"),$T$4:$T$50))/LOOKUP(2,1/($X$4:$X$50="ActiveRev Req't"),$T$4:$T$50))," ")</f>
        <v>-9.0588125987178303E-2</v>
      </c>
      <c r="W14" s="30">
        <f t="shared" si="6"/>
        <v>1.5668776590225079E-2</v>
      </c>
      <c r="X14" t="str">
        <f t="shared" si="7"/>
        <v>Pending - FiledRev Req't</v>
      </c>
    </row>
    <row r="15" spans="1:24" x14ac:dyDescent="0.25">
      <c r="A15" s="26" t="s">
        <v>39</v>
      </c>
      <c r="B15" s="27" t="s">
        <v>42</v>
      </c>
      <c r="C15" s="26" t="s">
        <v>49</v>
      </c>
      <c r="D15" s="27" t="s">
        <v>31</v>
      </c>
      <c r="E15" s="28"/>
      <c r="F15" s="3">
        <f t="shared" si="8"/>
        <v>0</v>
      </c>
      <c r="G15" s="29" t="str">
        <f t="shared" si="9"/>
        <v xml:space="preserve"> </v>
      </c>
      <c r="H15" s="3">
        <f t="shared" si="10"/>
        <v>0</v>
      </c>
      <c r="I15" s="30">
        <f t="shared" si="11"/>
        <v>0</v>
      </c>
      <c r="J15" s="31"/>
      <c r="K15" s="20" t="str">
        <f t="shared" si="2"/>
        <v xml:space="preserve"> </v>
      </c>
      <c r="L15" s="21" t="str">
        <f t="shared" si="3"/>
        <v xml:space="preserve"> </v>
      </c>
      <c r="M15" s="21" t="str">
        <f t="shared" si="4"/>
        <v xml:space="preserve"> </v>
      </c>
      <c r="N15" s="27"/>
      <c r="O15" s="4">
        <f t="shared" si="12"/>
        <v>139.75</v>
      </c>
      <c r="P15" s="5" t="str" cm="1">
        <f t="array" ref="P15"/>
        <v xml:space="preserve"> </v>
      </c>
      <c r="Q15" s="5" t="str">
        <f t="shared" si="13"/>
        <v xml:space="preserve"> </v>
      </c>
      <c r="R15" s="30" t="str" cm="1">
        <f t="array" ref="R15">IFERROR(IF(B15=0," ",(P15-LOOKUP(2,1/($X$4:$X$50="ActiveRev Req't"),$P$4:$P$50))/LOOKUP(2,1/($X$4:$X$50="ActiveRev Req't"),$P$4:$P$50))," ")</f>
        <v xml:space="preserve"> </v>
      </c>
      <c r="S15" s="30" t="str">
        <f t="shared" si="5"/>
        <v xml:space="preserve"> </v>
      </c>
      <c r="T15" s="5" t="str" cm="1">
        <f t="array" ref="T15"/>
        <v xml:space="preserve"> </v>
      </c>
      <c r="U15" s="5" t="str">
        <f t="shared" si="1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6"/>
        <v xml:space="preserve"> </v>
      </c>
      <c r="X15" t="str">
        <f t="shared" si="7"/>
        <v>AnticipatedSurcharge</v>
      </c>
    </row>
    <row r="16" spans="1:24" x14ac:dyDescent="0.25">
      <c r="A16" s="26" t="s">
        <v>39</v>
      </c>
      <c r="B16" s="27" t="s">
        <v>42</v>
      </c>
      <c r="C16" s="26" t="s">
        <v>50</v>
      </c>
      <c r="D16" s="27" t="s">
        <v>31</v>
      </c>
      <c r="E16" s="28"/>
      <c r="F16" s="3">
        <f t="shared" si="8"/>
        <v>0</v>
      </c>
      <c r="G16" s="29" t="str">
        <f t="shared" si="9"/>
        <v xml:space="preserve"> </v>
      </c>
      <c r="H16" s="3">
        <f t="shared" si="10"/>
        <v>0</v>
      </c>
      <c r="I16" s="30">
        <f t="shared" si="11"/>
        <v>0</v>
      </c>
      <c r="J16" s="31"/>
      <c r="K16" s="20" t="str">
        <f t="shared" si="2"/>
        <v xml:space="preserve"> </v>
      </c>
      <c r="L16" s="21" t="str">
        <f t="shared" si="3"/>
        <v xml:space="preserve"> </v>
      </c>
      <c r="M16" s="21" t="str">
        <f t="shared" si="4"/>
        <v xml:space="preserve"> </v>
      </c>
      <c r="N16" s="27"/>
      <c r="O16" s="4">
        <f t="shared" si="12"/>
        <v>139.75</v>
      </c>
      <c r="P16" s="5" t="str" cm="1">
        <f t="array" ref="P16"/>
        <v xml:space="preserve"> </v>
      </c>
      <c r="Q16" s="5" t="str">
        <f t="shared" si="13"/>
        <v xml:space="preserve"> </v>
      </c>
      <c r="R16" s="30" t="str" cm="1">
        <f t="array" ref="R16">IFERROR(IF(B16=0," ",(P16-LOOKUP(2,1/($X$4:$X$50="ActiveRev Req't"),$P$4:$P$50))/LOOKUP(2,1/($X$4:$X$50="ActiveRev Req't"),$P$4:$P$50))," ")</f>
        <v xml:space="preserve"> </v>
      </c>
      <c r="S16" s="30" t="str">
        <f t="shared" si="5"/>
        <v xml:space="preserve"> </v>
      </c>
      <c r="T16" s="5" t="str" cm="1">
        <f t="array" ref="T16"/>
        <v xml:space="preserve"> </v>
      </c>
      <c r="U16" s="5" t="str">
        <f t="shared" si="1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6"/>
        <v xml:space="preserve"> </v>
      </c>
      <c r="X16" t="str">
        <f t="shared" si="7"/>
        <v>AnticipatedSurcharge</v>
      </c>
    </row>
    <row r="17" spans="1:24" x14ac:dyDescent="0.25">
      <c r="A17" s="26" t="s">
        <v>39</v>
      </c>
      <c r="B17" s="27" t="s">
        <v>42</v>
      </c>
      <c r="C17" s="26" t="s">
        <v>51</v>
      </c>
      <c r="D17" s="27" t="s">
        <v>31</v>
      </c>
      <c r="E17" s="28"/>
      <c r="F17" s="3">
        <f t="shared" si="8"/>
        <v>0</v>
      </c>
      <c r="G17" s="29" t="str">
        <f t="shared" si="9"/>
        <v xml:space="preserve"> </v>
      </c>
      <c r="H17" s="3">
        <f t="shared" si="10"/>
        <v>0</v>
      </c>
      <c r="I17" s="30">
        <f t="shared" si="11"/>
        <v>0</v>
      </c>
      <c r="J17" s="31"/>
      <c r="K17" s="20" t="str">
        <f t="shared" si="2"/>
        <v xml:space="preserve"> </v>
      </c>
      <c r="L17" s="21" t="str">
        <f t="shared" si="3"/>
        <v xml:space="preserve"> </v>
      </c>
      <c r="M17" s="21" t="str">
        <f t="shared" si="4"/>
        <v xml:space="preserve"> </v>
      </c>
      <c r="N17" s="27"/>
      <c r="O17" s="4">
        <f t="shared" si="12"/>
        <v>139.75</v>
      </c>
      <c r="P17" s="5" t="str" cm="1">
        <f t="array" ref="P17"/>
        <v xml:space="preserve"> </v>
      </c>
      <c r="Q17" s="5" t="str">
        <f t="shared" si="13"/>
        <v xml:space="preserve"> </v>
      </c>
      <c r="R17" s="30" t="str" cm="1">
        <f t="array" ref="R17">IFERROR(IF(B17=0," ",(P17-LOOKUP(2,1/($X$4:$X$50="ActiveRev Req't"),$P$4:$P$50))/LOOKUP(2,1/($X$4:$X$50="ActiveRev Req't"),$P$4:$P$50))," ")</f>
        <v xml:space="preserve"> </v>
      </c>
      <c r="S17" s="30" t="str">
        <f t="shared" si="5"/>
        <v xml:space="preserve"> </v>
      </c>
      <c r="T17" s="5" t="str" cm="1">
        <f t="array" ref="T17"/>
        <v xml:space="preserve"> </v>
      </c>
      <c r="U17" s="5" t="str">
        <f t="shared" si="1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6"/>
        <v xml:space="preserve"> </v>
      </c>
      <c r="X17" t="str">
        <f t="shared" si="7"/>
        <v>AnticipatedSurcharge</v>
      </c>
    </row>
    <row r="18" spans="1:24" x14ac:dyDescent="0.25">
      <c r="A18" s="26" t="s">
        <v>39</v>
      </c>
      <c r="B18" s="27" t="s">
        <v>42</v>
      </c>
      <c r="C18" s="26" t="s">
        <v>45</v>
      </c>
      <c r="D18" s="27" t="s">
        <v>31</v>
      </c>
      <c r="E18" s="28"/>
      <c r="F18" s="3">
        <f t="shared" si="8"/>
        <v>0</v>
      </c>
      <c r="G18" s="29" t="str">
        <f t="shared" si="9"/>
        <v xml:space="preserve"> </v>
      </c>
      <c r="H18" s="3">
        <f t="shared" si="10"/>
        <v>0</v>
      </c>
      <c r="I18" s="30">
        <f t="shared" si="11"/>
        <v>0</v>
      </c>
      <c r="J18" s="31"/>
      <c r="K18" s="20" t="str">
        <f t="shared" si="2"/>
        <v xml:space="preserve"> </v>
      </c>
      <c r="L18" s="21" t="str">
        <f t="shared" si="3"/>
        <v xml:space="preserve"> </v>
      </c>
      <c r="M18" s="21" t="str">
        <f t="shared" si="4"/>
        <v xml:space="preserve"> </v>
      </c>
      <c r="N18" s="27"/>
      <c r="O18" s="4">
        <f t="shared" si="12"/>
        <v>139.75</v>
      </c>
      <c r="P18" s="5" t="str" cm="1">
        <f t="array" ref="P18"/>
        <v xml:space="preserve"> </v>
      </c>
      <c r="Q18" s="5" t="str">
        <f t="shared" si="13"/>
        <v xml:space="preserve"> </v>
      </c>
      <c r="R18" s="30" t="str" cm="1">
        <f t="array" ref="R18">IFERROR(IF(B18=0," ",(P18-LOOKUP(2,1/($X$4:$X$50="ActiveRev Req't"),$P$4:$P$50))/LOOKUP(2,1/($X$4:$X$50="ActiveRev Req't"),$P$4:$P$50))," ")</f>
        <v xml:space="preserve"> </v>
      </c>
      <c r="S18" s="30" t="str">
        <f t="shared" si="5"/>
        <v xml:space="preserve"> </v>
      </c>
      <c r="T18" s="5" t="str" cm="1">
        <f t="array" ref="T18"/>
        <v xml:space="preserve"> </v>
      </c>
      <c r="U18" s="5" t="str">
        <f t="shared" si="1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6"/>
        <v xml:space="preserve"> </v>
      </c>
      <c r="X18" t="str">
        <f t="shared" si="7"/>
        <v>AnticipatedSurcharge</v>
      </c>
    </row>
    <row r="19" spans="1:24" x14ac:dyDescent="0.25">
      <c r="A19" s="26" t="s">
        <v>46</v>
      </c>
      <c r="B19" s="27" t="s">
        <v>47</v>
      </c>
      <c r="C19" s="26" t="s">
        <v>52</v>
      </c>
      <c r="D19" s="27" t="s">
        <v>26</v>
      </c>
      <c r="E19" s="28">
        <v>29785463.22053865</v>
      </c>
      <c r="F19" s="3">
        <f t="shared" si="8"/>
        <v>4628246.1111757383</v>
      </c>
      <c r="G19" s="29">
        <f t="shared" si="9"/>
        <v>0.18397289696455402</v>
      </c>
      <c r="H19" s="3">
        <f t="shared" si="10"/>
        <v>5688870.481991455</v>
      </c>
      <c r="I19" s="30">
        <f t="shared" si="11"/>
        <v>0.23608609498101357</v>
      </c>
      <c r="J19" s="31">
        <v>45658</v>
      </c>
      <c r="K19" s="20" t="str">
        <f t="shared" si="2"/>
        <v>January</v>
      </c>
      <c r="L19" s="21">
        <f t="shared" si="3"/>
        <v>2025</v>
      </c>
      <c r="M19" s="21">
        <f t="shared" si="4"/>
        <v>2025</v>
      </c>
      <c r="N19" s="27"/>
      <c r="O19" s="4">
        <f t="shared" si="12"/>
        <v>139.75</v>
      </c>
      <c r="P19" s="5" cm="1">
        <f t="array" ref="P19"/>
        <v>136.35</v>
      </c>
      <c r="Q19" s="5">
        <f t="shared" si="13"/>
        <v>1636.1999999999998</v>
      </c>
      <c r="R19" s="30" cm="1">
        <f t="array" ref="R19">IFERROR(IF(B19=0," ",(P19-LOOKUP(2,1/($X$4:$X$50="ActiveRev Req't"),$P$4:$P$50))/LOOKUP(2,1/($X$4:$X$50="ActiveRev Req't"),$P$4:$P$50))," ")</f>
        <v>4.6672296000613983E-2</v>
      </c>
      <c r="S19" s="30">
        <f t="shared" si="5"/>
        <v>0.17431745758332612</v>
      </c>
      <c r="T19" s="5" cm="1">
        <f t="array" ref="T19"/>
        <v>103.4</v>
      </c>
      <c r="U19" s="5">
        <f t="shared" si="1"/>
        <v>1240.8000000000002</v>
      </c>
      <c r="V19" s="30" cm="1">
        <f t="array" ref="V19">IFERROR(IF(F19=0," ",(T19-LOOKUP(2,1/($X$4:$X$50="ActiveRev Req't"),$T$4:$T$50))/LOOKUP(2,1/($X$4:$X$50="ActiveRev Req't"),$T$4:$T$50))," ")</f>
        <v>-3.9301310043668027E-2</v>
      </c>
      <c r="W19" s="30">
        <f t="shared" si="6"/>
        <v>7.2948012867074821E-2</v>
      </c>
      <c r="X19" t="str">
        <f t="shared" si="7"/>
        <v>Pending - FiledRev Req't</v>
      </c>
    </row>
    <row r="20" spans="1:24" x14ac:dyDescent="0.25">
      <c r="A20" s="26" t="s">
        <v>39</v>
      </c>
      <c r="B20" s="27" t="s">
        <v>42</v>
      </c>
      <c r="C20" s="26" t="s">
        <v>36</v>
      </c>
      <c r="D20" s="27" t="s">
        <v>31</v>
      </c>
      <c r="E20" s="28"/>
      <c r="F20" s="3">
        <f t="shared" si="8"/>
        <v>0</v>
      </c>
      <c r="G20" s="29" t="str">
        <f t="shared" si="9"/>
        <v xml:space="preserve"> </v>
      </c>
      <c r="H20" s="3">
        <f t="shared" si="10"/>
        <v>0</v>
      </c>
      <c r="I20" s="30">
        <f t="shared" si="11"/>
        <v>0</v>
      </c>
      <c r="J20" s="31"/>
      <c r="K20" s="20" t="str">
        <f t="shared" si="2"/>
        <v xml:space="preserve"> </v>
      </c>
      <c r="L20" s="21" t="str">
        <f t="shared" si="3"/>
        <v xml:space="preserve"> </v>
      </c>
      <c r="M20" s="21" t="str">
        <f t="shared" si="4"/>
        <v xml:space="preserve"> </v>
      </c>
      <c r="N20" s="27"/>
      <c r="O20" s="4">
        <f t="shared" si="12"/>
        <v>139.75</v>
      </c>
      <c r="P20" s="5" t="str" cm="1">
        <f t="array" ref="P20"/>
        <v xml:space="preserve"> </v>
      </c>
      <c r="Q20" s="5" t="str">
        <f t="shared" si="13"/>
        <v xml:space="preserve"> </v>
      </c>
      <c r="R20" s="30" t="str" cm="1">
        <f t="array" ref="R20">IFERROR(IF(B20=0," ",(P20-LOOKUP(2,1/($X$4:$X$50="ActiveRev Req't"),$P$4:$P$50))/LOOKUP(2,1/($X$4:$X$50="ActiveRev Req't"),$P$4:$P$50))," ")</f>
        <v xml:space="preserve"> </v>
      </c>
      <c r="S20" s="30" t="str">
        <f t="shared" si="5"/>
        <v xml:space="preserve"> </v>
      </c>
      <c r="T20" s="5" t="str" cm="1">
        <f t="array" ref="T20"/>
        <v xml:space="preserve"> </v>
      </c>
      <c r="U20" s="5" t="str">
        <f t="shared" si="1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6"/>
        <v xml:space="preserve"> </v>
      </c>
      <c r="X20" t="str">
        <f t="shared" si="7"/>
        <v>AnticipatedSurcharge</v>
      </c>
    </row>
    <row r="21" spans="1:24" x14ac:dyDescent="0.25">
      <c r="A21" s="26" t="s">
        <v>39</v>
      </c>
      <c r="B21" s="27" t="s">
        <v>42</v>
      </c>
      <c r="C21" s="26" t="s">
        <v>45</v>
      </c>
      <c r="D21" s="27" t="s">
        <v>31</v>
      </c>
      <c r="E21" s="28"/>
      <c r="F21" s="3">
        <f t="shared" si="8"/>
        <v>0</v>
      </c>
      <c r="G21" s="29" t="str">
        <f t="shared" si="9"/>
        <v xml:space="preserve"> </v>
      </c>
      <c r="H21" s="3">
        <f t="shared" si="10"/>
        <v>0</v>
      </c>
      <c r="I21" s="30">
        <f t="shared" si="11"/>
        <v>0</v>
      </c>
      <c r="J21" s="31"/>
      <c r="K21" s="20" t="str">
        <f t="shared" si="2"/>
        <v xml:space="preserve"> </v>
      </c>
      <c r="L21" s="21" t="str">
        <f t="shared" si="3"/>
        <v xml:space="preserve"> </v>
      </c>
      <c r="M21" s="21" t="str">
        <f t="shared" si="4"/>
        <v xml:space="preserve"> </v>
      </c>
      <c r="N21" s="27"/>
      <c r="O21" s="4">
        <f t="shared" si="12"/>
        <v>139.75</v>
      </c>
      <c r="P21" s="5" t="str" cm="1">
        <f t="array" ref="P21"/>
        <v xml:space="preserve"> </v>
      </c>
      <c r="Q21" s="5" t="str">
        <f t="shared" si="13"/>
        <v xml:space="preserve"> </v>
      </c>
      <c r="R21" s="30" t="str" cm="1">
        <f t="array" ref="R21">IFERROR(IF(B21=0," ",(P21-LOOKUP(2,1/($X$4:$X$50="ActiveRev Req't"),$P$4:$P$50))/LOOKUP(2,1/($X$4:$X$50="ActiveRev Req't"),$P$4:$P$50))," ")</f>
        <v xml:space="preserve"> </v>
      </c>
      <c r="S21" s="30" t="str">
        <f t="shared" si="5"/>
        <v xml:space="preserve"> </v>
      </c>
      <c r="T21" s="5" t="str" cm="1">
        <f t="array" ref="T21"/>
        <v xml:space="preserve"> </v>
      </c>
      <c r="U21" s="5" t="str">
        <f t="shared" si="1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6"/>
        <v xml:space="preserve"> </v>
      </c>
      <c r="X21" t="str">
        <f t="shared" si="7"/>
        <v>AnticipatedSurcharge</v>
      </c>
    </row>
    <row r="22" spans="1:24" x14ac:dyDescent="0.25">
      <c r="A22" s="26" t="s">
        <v>46</v>
      </c>
      <c r="B22" s="27" t="s">
        <v>47</v>
      </c>
      <c r="C22" s="26" t="s">
        <v>53</v>
      </c>
      <c r="D22" s="27" t="s">
        <v>26</v>
      </c>
      <c r="E22" s="28">
        <v>31279787.257544473</v>
      </c>
      <c r="F22" s="3">
        <f t="shared" si="8"/>
        <v>6122570.1481815614</v>
      </c>
      <c r="G22" s="29">
        <f t="shared" si="9"/>
        <v>0.24337231425740202</v>
      </c>
      <c r="H22" s="3">
        <f t="shared" si="10"/>
        <v>7183194.5189972781</v>
      </c>
      <c r="I22" s="30">
        <f t="shared" si="11"/>
        <v>0.29810000928082908</v>
      </c>
      <c r="J22" s="31">
        <v>46023</v>
      </c>
      <c r="K22" s="20" t="str">
        <f t="shared" si="2"/>
        <v>January</v>
      </c>
      <c r="L22" s="21">
        <f t="shared" si="3"/>
        <v>2026</v>
      </c>
      <c r="M22" s="21">
        <f t="shared" si="4"/>
        <v>2026</v>
      </c>
      <c r="N22" s="27"/>
      <c r="O22" s="4">
        <f t="shared" si="12"/>
        <v>139.75</v>
      </c>
      <c r="P22" s="5" cm="1">
        <f t="array" ref="P22"/>
        <v>142.58000000000001</v>
      </c>
      <c r="Q22" s="5">
        <f t="shared" si="13"/>
        <v>1710.96</v>
      </c>
      <c r="R22" s="30" cm="1">
        <f t="array" ref="R22">IFERROR(IF(B22=0," ",(P22-LOOKUP(2,1/($X$4:$X$50="ActiveRev Req't"),$P$4:$P$50))/LOOKUP(2,1/($X$4:$X$50="ActiveRev Req't"),$P$4:$P$50))," ")</f>
        <v>9.4496046672296011E-2</v>
      </c>
      <c r="S22" s="30">
        <f t="shared" si="5"/>
        <v>0.22797347343036786</v>
      </c>
      <c r="T22" s="5" cm="1">
        <f t="array" ref="T22"/>
        <v>108.13</v>
      </c>
      <c r="U22" s="5">
        <f t="shared" si="1"/>
        <v>1297.56</v>
      </c>
      <c r="V22" s="30" cm="1">
        <f t="array" ref="V22">IFERROR(IF(F22=0," ",(T22-LOOKUP(2,1/($X$4:$X$50="ActiveRev Req't"),$T$4:$T$50))/LOOKUP(2,1/($X$4:$X$50="ActiveRev Req't"),$T$4:$T$50))," ")</f>
        <v>4.6455449224194001E-3</v>
      </c>
      <c r="W22" s="30">
        <f t="shared" si="6"/>
        <v>0.12202967728546218</v>
      </c>
      <c r="X22" t="str">
        <f t="shared" si="7"/>
        <v>Pending - FiledRev Req't</v>
      </c>
    </row>
    <row r="23" spans="1:24" x14ac:dyDescent="0.25">
      <c r="A23" s="26" t="s">
        <v>39</v>
      </c>
      <c r="B23" s="27" t="s">
        <v>42</v>
      </c>
      <c r="C23" s="26" t="s">
        <v>36</v>
      </c>
      <c r="D23" s="27" t="s">
        <v>31</v>
      </c>
      <c r="E23" s="28"/>
      <c r="F23" s="3">
        <f t="shared" si="8"/>
        <v>0</v>
      </c>
      <c r="G23" s="29" t="str">
        <f t="shared" si="9"/>
        <v xml:space="preserve"> </v>
      </c>
      <c r="H23" s="3">
        <f t="shared" si="10"/>
        <v>0</v>
      </c>
      <c r="I23" s="30">
        <f t="shared" si="11"/>
        <v>0</v>
      </c>
      <c r="J23" s="31"/>
      <c r="K23" s="20" t="str">
        <f t="shared" si="2"/>
        <v xml:space="preserve"> </v>
      </c>
      <c r="L23" s="21" t="str">
        <f t="shared" si="3"/>
        <v xml:space="preserve"> </v>
      </c>
      <c r="M23" s="21" t="str">
        <f t="shared" si="4"/>
        <v xml:space="preserve"> </v>
      </c>
      <c r="N23" s="27"/>
      <c r="O23" s="4">
        <f t="shared" si="12"/>
        <v>139.75</v>
      </c>
      <c r="P23" s="5" t="str" cm="1">
        <f t="array" ref="P23"/>
        <v xml:space="preserve"> </v>
      </c>
      <c r="Q23" s="5" t="str">
        <f t="shared" si="13"/>
        <v xml:space="preserve"> </v>
      </c>
      <c r="R23" s="30" t="str" cm="1">
        <f t="array" ref="R23">IFERROR(IF(B23=0," ",(P23-LOOKUP(2,1/($X$4:$X$50="ActiveRev Req't"),$P$4:$P$50))/LOOKUP(2,1/($X$4:$X$50="ActiveRev Req't"),$P$4:$P$50))," ")</f>
        <v xml:space="preserve"> </v>
      </c>
      <c r="S23" s="30" t="str">
        <f t="shared" si="5"/>
        <v xml:space="preserve"> </v>
      </c>
      <c r="T23" s="5" t="str" cm="1">
        <f t="array" ref="T23"/>
        <v xml:space="preserve"> </v>
      </c>
      <c r="U23" s="5" t="str">
        <f t="shared" si="1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6"/>
        <v xml:space="preserve"> </v>
      </c>
      <c r="X23" t="str">
        <f t="shared" si="7"/>
        <v>AnticipatedSurcharge</v>
      </c>
    </row>
    <row r="24" spans="1:24" x14ac:dyDescent="0.25">
      <c r="A24" s="26" t="s">
        <v>39</v>
      </c>
      <c r="B24" s="27" t="s">
        <v>42</v>
      </c>
      <c r="C24" s="26" t="s">
        <v>45</v>
      </c>
      <c r="D24" s="27" t="s">
        <v>31</v>
      </c>
      <c r="E24" s="28"/>
      <c r="F24" s="3">
        <f t="shared" si="8"/>
        <v>0</v>
      </c>
      <c r="G24" s="29" t="str">
        <f t="shared" si="9"/>
        <v xml:space="preserve"> </v>
      </c>
      <c r="H24" s="3">
        <f t="shared" si="10"/>
        <v>0</v>
      </c>
      <c r="I24" s="30">
        <f t="shared" si="11"/>
        <v>0</v>
      </c>
      <c r="J24" s="31"/>
      <c r="K24" s="20" t="str">
        <f t="shared" si="2"/>
        <v xml:space="preserve"> </v>
      </c>
      <c r="L24" s="21" t="str">
        <f t="shared" si="3"/>
        <v xml:space="preserve"> </v>
      </c>
      <c r="M24" s="21" t="str">
        <f t="shared" si="4"/>
        <v xml:space="preserve"> </v>
      </c>
      <c r="N24" s="27"/>
      <c r="O24" s="4">
        <f t="shared" si="12"/>
        <v>139.75</v>
      </c>
      <c r="P24" s="5" t="str" cm="1">
        <f t="array" ref="P24"/>
        <v xml:space="preserve"> </v>
      </c>
      <c r="Q24" s="5" t="str">
        <f t="shared" si="13"/>
        <v xml:space="preserve"> </v>
      </c>
      <c r="R24" s="30" t="str" cm="1">
        <f t="array" ref="R24">IFERROR(IF(B24=0," ",(P24-LOOKUP(2,1/($X$4:$X$50="ActiveRev Req't"),$P$4:$P$50))/LOOKUP(2,1/($X$4:$X$50="ActiveRev Req't"),$P$4:$P$50))," ")</f>
        <v xml:space="preserve"> </v>
      </c>
      <c r="S24" s="30" t="str">
        <f t="shared" si="5"/>
        <v xml:space="preserve"> </v>
      </c>
      <c r="T24" s="5" t="str" cm="1">
        <f t="array" ref="T24"/>
        <v xml:space="preserve"> </v>
      </c>
      <c r="U24" s="5" t="str">
        <f t="shared" si="1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6"/>
        <v xml:space="preserve"> </v>
      </c>
      <c r="X24" t="str">
        <f t="shared" si="7"/>
        <v>AnticipatedSurcharge</v>
      </c>
    </row>
    <row r="25" spans="1:24" x14ac:dyDescent="0.25">
      <c r="A25" s="26"/>
      <c r="B25" s="26"/>
      <c r="C25" s="26"/>
      <c r="D25" s="27"/>
      <c r="E25" s="28"/>
      <c r="F25" s="3">
        <f t="shared" si="8"/>
        <v>0</v>
      </c>
      <c r="G25" s="29" t="str">
        <f t="shared" si="9"/>
        <v xml:space="preserve"> </v>
      </c>
      <c r="H25" s="3">
        <f t="shared" si="10"/>
        <v>0</v>
      </c>
      <c r="I25" s="30">
        <f t="shared" si="11"/>
        <v>0</v>
      </c>
      <c r="J25" s="27"/>
      <c r="K25" s="20" t="str">
        <f t="shared" si="2"/>
        <v xml:space="preserve"> </v>
      </c>
      <c r="L25" s="21" t="str">
        <f t="shared" si="3"/>
        <v xml:space="preserve"> </v>
      </c>
      <c r="M25" s="21" t="str">
        <f t="shared" si="4"/>
        <v xml:space="preserve"> </v>
      </c>
      <c r="N25" s="27"/>
      <c r="O25" s="4" t="str">
        <f t="shared" si="12"/>
        <v xml:space="preserve"> </v>
      </c>
      <c r="P25" s="5" t="str" cm="1">
        <f t="array" ref="P25"/>
        <v xml:space="preserve"> </v>
      </c>
      <c r="Q25" s="5" t="str">
        <f t="shared" si="13"/>
        <v xml:space="preserve"> </v>
      </c>
      <c r="R25" s="30" t="str" cm="1">
        <f t="array" ref="R25">IFERROR(IF(B25=0," ",(P25-LOOKUP(2,1/($X$4:$X$50="ActiveRev Req't"),$P$4:$P$50))/LOOKUP(2,1/($X$4:$X$50="ActiveRev Req't"),$P$4:$P$50))," ")</f>
        <v xml:space="preserve"> </v>
      </c>
      <c r="S25" s="30" t="str">
        <f t="shared" si="5"/>
        <v xml:space="preserve"> </v>
      </c>
      <c r="T25" s="5" t="str" cm="1">
        <f t="array" ref="T25"/>
        <v xml:space="preserve"> </v>
      </c>
      <c r="U25" s="5" t="str">
        <f t="shared" si="1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6"/>
        <v xml:space="preserve"> </v>
      </c>
      <c r="X25" t="str">
        <f t="shared" si="7"/>
        <v/>
      </c>
    </row>
    <row r="26" spans="1:24" x14ac:dyDescent="0.25">
      <c r="A26" s="26"/>
      <c r="B26" s="26"/>
      <c r="C26" s="26"/>
      <c r="D26" s="27"/>
      <c r="E26" s="28"/>
      <c r="F26" s="3">
        <f t="shared" si="8"/>
        <v>0</v>
      </c>
      <c r="G26" s="29" t="str">
        <f t="shared" si="9"/>
        <v xml:space="preserve"> </v>
      </c>
      <c r="H26" s="3">
        <f t="shared" si="10"/>
        <v>0</v>
      </c>
      <c r="I26" s="30">
        <f t="shared" si="11"/>
        <v>0</v>
      </c>
      <c r="J26" s="27"/>
      <c r="K26" s="20" t="str">
        <f t="shared" si="2"/>
        <v xml:space="preserve"> </v>
      </c>
      <c r="L26" s="21" t="str">
        <f t="shared" si="3"/>
        <v xml:space="preserve"> </v>
      </c>
      <c r="M26" s="21" t="str">
        <f t="shared" si="4"/>
        <v xml:space="preserve"> </v>
      </c>
      <c r="N26" s="27"/>
      <c r="O26" s="4" t="str">
        <f t="shared" si="12"/>
        <v xml:space="preserve"> </v>
      </c>
      <c r="P26" s="5" t="str" cm="1">
        <f t="array" ref="P26"/>
        <v xml:space="preserve"> </v>
      </c>
      <c r="Q26" s="5" t="str">
        <f t="shared" si="13"/>
        <v xml:space="preserve"> </v>
      </c>
      <c r="R26" s="30" t="str" cm="1">
        <f t="array" ref="R26">IFERROR(IF(B26=0," ",(P26-LOOKUP(2,1/($X$4:$X$50="ActiveRev Req't"),$P$4:$P$50))/LOOKUP(2,1/($X$4:$X$50="ActiveRev Req't"),$P$4:$P$50))," ")</f>
        <v xml:space="preserve"> </v>
      </c>
      <c r="S26" s="30" t="str">
        <f t="shared" si="5"/>
        <v xml:space="preserve"> </v>
      </c>
      <c r="T26" s="5" t="str" cm="1">
        <f t="array" ref="T26"/>
        <v xml:space="preserve"> </v>
      </c>
      <c r="U26" s="5" t="str">
        <f t="shared" si="1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6"/>
        <v xml:space="preserve"> </v>
      </c>
      <c r="X26" t="str">
        <f t="shared" si="7"/>
        <v/>
      </c>
    </row>
    <row r="27" spans="1:24" x14ac:dyDescent="0.25">
      <c r="A27" s="26"/>
      <c r="B27" s="26"/>
      <c r="C27" s="26"/>
      <c r="D27" s="27"/>
      <c r="E27" s="28"/>
      <c r="F27" s="3">
        <f t="shared" si="8"/>
        <v>0</v>
      </c>
      <c r="G27" s="29" t="str">
        <f t="shared" si="9"/>
        <v xml:space="preserve"> </v>
      </c>
      <c r="H27" s="3">
        <f t="shared" si="10"/>
        <v>0</v>
      </c>
      <c r="I27" s="30">
        <f t="shared" si="11"/>
        <v>0</v>
      </c>
      <c r="J27" s="27"/>
      <c r="K27" s="20" t="str">
        <f t="shared" si="2"/>
        <v xml:space="preserve"> </v>
      </c>
      <c r="L27" s="21" t="str">
        <f t="shared" si="3"/>
        <v xml:space="preserve"> </v>
      </c>
      <c r="M27" s="21" t="str">
        <f t="shared" si="4"/>
        <v xml:space="preserve"> </v>
      </c>
      <c r="N27" s="27"/>
      <c r="O27" s="4" t="str">
        <f t="shared" si="12"/>
        <v xml:space="preserve"> </v>
      </c>
      <c r="P27" s="5" t="str" cm="1">
        <f t="array" ref="P27"/>
        <v xml:space="preserve"> </v>
      </c>
      <c r="Q27" s="5" t="str">
        <f t="shared" si="13"/>
        <v xml:space="preserve"> </v>
      </c>
      <c r="R27" s="30" t="str" cm="1">
        <f t="array" ref="R27">IFERROR(IF(B27=0," ",(P27-LOOKUP(2,1/($X$4:$X$50="ActiveRev Req't"),$P$4:$P$50))/LOOKUP(2,1/($X$4:$X$50="ActiveRev Req't"),$P$4:$P$50))," ")</f>
        <v xml:space="preserve"> </v>
      </c>
      <c r="S27" s="30" t="str">
        <f t="shared" si="5"/>
        <v xml:space="preserve"> </v>
      </c>
      <c r="T27" s="5" t="str" cm="1">
        <f t="array" ref="T27"/>
        <v xml:space="preserve"> </v>
      </c>
      <c r="U27" s="5" t="str">
        <f t="shared" si="1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6"/>
        <v xml:space="preserve"> </v>
      </c>
      <c r="X27" t="str">
        <f t="shared" si="7"/>
        <v/>
      </c>
    </row>
    <row r="28" spans="1:24" x14ac:dyDescent="0.25">
      <c r="A28" s="26"/>
      <c r="B28" s="26"/>
      <c r="C28" s="26"/>
      <c r="D28" s="27"/>
      <c r="E28" s="28"/>
      <c r="F28" s="3">
        <f t="shared" si="8"/>
        <v>0</v>
      </c>
      <c r="G28" s="29" t="str">
        <f t="shared" si="9"/>
        <v xml:space="preserve"> </v>
      </c>
      <c r="H28" s="3">
        <f t="shared" si="10"/>
        <v>0</v>
      </c>
      <c r="I28" s="30">
        <f t="shared" si="11"/>
        <v>0</v>
      </c>
      <c r="J28" s="27"/>
      <c r="K28" s="20" t="str">
        <f t="shared" si="2"/>
        <v xml:space="preserve"> </v>
      </c>
      <c r="L28" s="21" t="str">
        <f t="shared" si="3"/>
        <v xml:space="preserve"> </v>
      </c>
      <c r="M28" s="21" t="str">
        <f t="shared" si="4"/>
        <v xml:space="preserve"> </v>
      </c>
      <c r="N28" s="27"/>
      <c r="O28" s="4" t="str">
        <f t="shared" si="12"/>
        <v xml:space="preserve"> </v>
      </c>
      <c r="P28" s="5" t="str" cm="1">
        <f t="array" ref="P28"/>
        <v xml:space="preserve"> </v>
      </c>
      <c r="Q28" s="5" t="str">
        <f t="shared" si="13"/>
        <v xml:space="preserve"> </v>
      </c>
      <c r="R28" s="30" t="str" cm="1">
        <f t="array" ref="R28">IFERROR(IF(B28=0," ",(P28-LOOKUP(2,1/($X$4:$X$50="ActiveRev Req't"),$P$4:$P$50))/LOOKUP(2,1/($X$4:$X$50="ActiveRev Req't"),$P$4:$P$50))," ")</f>
        <v xml:space="preserve"> </v>
      </c>
      <c r="S28" s="30" t="str">
        <f t="shared" si="5"/>
        <v xml:space="preserve"> </v>
      </c>
      <c r="T28" s="5" t="str" cm="1">
        <f t="array" ref="T28"/>
        <v xml:space="preserve"> </v>
      </c>
      <c r="U28" s="5" t="str">
        <f t="shared" si="1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6"/>
        <v xml:space="preserve"> </v>
      </c>
      <c r="X28" t="str">
        <f t="shared" si="7"/>
        <v/>
      </c>
    </row>
    <row r="29" spans="1:24" x14ac:dyDescent="0.25">
      <c r="A29" s="26"/>
      <c r="B29" s="26"/>
      <c r="C29" s="26"/>
      <c r="D29" s="27"/>
      <c r="E29" s="28"/>
      <c r="F29" s="3">
        <f t="shared" si="8"/>
        <v>0</v>
      </c>
      <c r="G29" s="29" t="str">
        <f t="shared" si="9"/>
        <v xml:space="preserve"> </v>
      </c>
      <c r="H29" s="3">
        <f t="shared" si="10"/>
        <v>0</v>
      </c>
      <c r="I29" s="30">
        <f t="shared" si="11"/>
        <v>0</v>
      </c>
      <c r="J29" s="27"/>
      <c r="K29" s="20" t="str">
        <f t="shared" si="2"/>
        <v xml:space="preserve"> </v>
      </c>
      <c r="L29" s="21" t="str">
        <f t="shared" si="3"/>
        <v xml:space="preserve"> </v>
      </c>
      <c r="M29" s="21" t="str">
        <f t="shared" si="4"/>
        <v xml:space="preserve"> </v>
      </c>
      <c r="N29" s="27"/>
      <c r="O29" s="4" t="str">
        <f t="shared" si="12"/>
        <v xml:space="preserve"> </v>
      </c>
      <c r="P29" s="5" t="str" cm="1">
        <f t="array" ref="P29"/>
        <v xml:space="preserve"> </v>
      </c>
      <c r="Q29" s="5" t="str">
        <f t="shared" si="13"/>
        <v xml:space="preserve"> </v>
      </c>
      <c r="R29" s="30" t="str" cm="1">
        <f t="array" ref="R29">IFERROR(IF(B29=0," ",(P29-LOOKUP(2,1/($X$4:$X$50="ActiveRev Req't"),$P$4:$P$50))/LOOKUP(2,1/($X$4:$X$50="ActiveRev Req't"),$P$4:$P$50))," ")</f>
        <v xml:space="preserve"> </v>
      </c>
      <c r="S29" s="30" t="str">
        <f t="shared" si="5"/>
        <v xml:space="preserve"> </v>
      </c>
      <c r="T29" s="5" t="str" cm="1">
        <f t="array" ref="T29"/>
        <v xml:space="preserve"> </v>
      </c>
      <c r="U29" s="5" t="str">
        <f t="shared" si="1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6"/>
        <v xml:space="preserve"> </v>
      </c>
      <c r="X29" t="str">
        <f t="shared" si="7"/>
        <v/>
      </c>
    </row>
    <row r="30" spans="1:24" x14ac:dyDescent="0.25">
      <c r="A30" s="26"/>
      <c r="B30" s="26"/>
      <c r="C30" s="26"/>
      <c r="D30" s="27"/>
      <c r="E30" s="28"/>
      <c r="F30" s="3">
        <f t="shared" si="8"/>
        <v>0</v>
      </c>
      <c r="G30" s="29" t="str">
        <f t="shared" si="9"/>
        <v xml:space="preserve"> </v>
      </c>
      <c r="H30" s="3">
        <f t="shared" si="10"/>
        <v>0</v>
      </c>
      <c r="I30" s="30">
        <f t="shared" si="11"/>
        <v>0</v>
      </c>
      <c r="J30" s="27"/>
      <c r="K30" s="20" t="str">
        <f t="shared" si="2"/>
        <v xml:space="preserve"> </v>
      </c>
      <c r="L30" s="21" t="str">
        <f t="shared" si="3"/>
        <v xml:space="preserve"> </v>
      </c>
      <c r="M30" s="21" t="str">
        <f t="shared" si="4"/>
        <v xml:space="preserve"> </v>
      </c>
      <c r="N30" s="27"/>
      <c r="O30" s="4" t="str">
        <f t="shared" si="12"/>
        <v xml:space="preserve"> </v>
      </c>
      <c r="P30" s="5" t="str" cm="1">
        <f t="array" ref="P30"/>
        <v xml:space="preserve"> </v>
      </c>
      <c r="Q30" s="5" t="str">
        <f t="shared" si="13"/>
        <v xml:space="preserve"> </v>
      </c>
      <c r="R30" s="30" t="str" cm="1">
        <f t="array" ref="R30">IFERROR(IF(B30=0," ",(P30-LOOKUP(2,1/($X$4:$X$50="ActiveRev Req't"),$P$4:$P$50))/LOOKUP(2,1/($X$4:$X$50="ActiveRev Req't"),$P$4:$P$50))," ")</f>
        <v xml:space="preserve"> </v>
      </c>
      <c r="S30" s="30" t="str">
        <f t="shared" si="5"/>
        <v xml:space="preserve"> </v>
      </c>
      <c r="T30" s="5" t="str" cm="1">
        <f t="array" ref="T30"/>
        <v xml:space="preserve"> </v>
      </c>
      <c r="U30" s="5" t="str">
        <f t="shared" si="1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6"/>
        <v xml:space="preserve"> </v>
      </c>
      <c r="X30" t="str">
        <f t="shared" si="7"/>
        <v/>
      </c>
    </row>
    <row r="31" spans="1:24" x14ac:dyDescent="0.25">
      <c r="A31" s="26"/>
      <c r="B31" s="26"/>
      <c r="C31" s="26"/>
      <c r="D31" s="27"/>
      <c r="E31" s="28"/>
      <c r="F31" s="3">
        <f t="shared" si="8"/>
        <v>0</v>
      </c>
      <c r="G31" s="29" t="str">
        <f t="shared" si="9"/>
        <v xml:space="preserve"> </v>
      </c>
      <c r="H31" s="3">
        <f t="shared" si="10"/>
        <v>0</v>
      </c>
      <c r="I31" s="30">
        <f t="shared" si="11"/>
        <v>0</v>
      </c>
      <c r="J31" s="27"/>
      <c r="K31" s="20" t="str">
        <f t="shared" si="2"/>
        <v xml:space="preserve"> </v>
      </c>
      <c r="L31" s="21" t="str">
        <f t="shared" si="3"/>
        <v xml:space="preserve"> </v>
      </c>
      <c r="M31" s="21" t="str">
        <f t="shared" si="4"/>
        <v xml:space="preserve"> </v>
      </c>
      <c r="N31" s="27"/>
      <c r="O31" s="4" t="str">
        <f t="shared" si="12"/>
        <v xml:space="preserve"> </v>
      </c>
      <c r="P31" s="5" t="str" cm="1">
        <f t="array" ref="P31"/>
        <v xml:space="preserve"> </v>
      </c>
      <c r="Q31" s="5" t="str">
        <f t="shared" si="13"/>
        <v xml:space="preserve"> </v>
      </c>
      <c r="R31" s="30" t="str" cm="1">
        <f t="array" ref="R31">IFERROR(IF(B31=0," ",(P31-LOOKUP(2,1/($X$4:$X$50="ActiveRev Req't"),$P$4:$P$50))/LOOKUP(2,1/($X$4:$X$50="ActiveRev Req't"),$P$4:$P$50))," ")</f>
        <v xml:space="preserve"> </v>
      </c>
      <c r="S31" s="30" t="str">
        <f t="shared" si="5"/>
        <v xml:space="preserve"> </v>
      </c>
      <c r="T31" s="5" t="str" cm="1">
        <f t="array" ref="T31"/>
        <v xml:space="preserve"> </v>
      </c>
      <c r="U31" s="5" t="str">
        <f t="shared" si="1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6"/>
        <v xml:space="preserve"> </v>
      </c>
      <c r="X31" t="str">
        <f t="shared" si="7"/>
        <v/>
      </c>
    </row>
    <row r="32" spans="1:24" x14ac:dyDescent="0.25">
      <c r="A32" s="26"/>
      <c r="B32" s="26"/>
      <c r="C32" s="26"/>
      <c r="D32" s="27"/>
      <c r="E32" s="28"/>
      <c r="F32" s="3">
        <f t="shared" si="8"/>
        <v>0</v>
      </c>
      <c r="G32" s="29" t="str">
        <f t="shared" si="9"/>
        <v xml:space="preserve"> </v>
      </c>
      <c r="H32" s="3">
        <f t="shared" si="10"/>
        <v>0</v>
      </c>
      <c r="I32" s="30">
        <f t="shared" si="11"/>
        <v>0</v>
      </c>
      <c r="J32" s="27"/>
      <c r="K32" s="20" t="str">
        <f t="shared" si="2"/>
        <v xml:space="preserve"> </v>
      </c>
      <c r="L32" s="21" t="str">
        <f t="shared" si="3"/>
        <v xml:space="preserve"> </v>
      </c>
      <c r="M32" s="21" t="str">
        <f t="shared" si="4"/>
        <v xml:space="preserve"> </v>
      </c>
      <c r="N32" s="27"/>
      <c r="O32" s="4" t="str">
        <f t="shared" si="12"/>
        <v xml:space="preserve"> </v>
      </c>
      <c r="P32" s="5" t="str" cm="1">
        <f t="array" ref="P32"/>
        <v xml:space="preserve"> </v>
      </c>
      <c r="Q32" s="5" t="str">
        <f t="shared" si="13"/>
        <v xml:space="preserve"> </v>
      </c>
      <c r="R32" s="30" t="str" cm="1">
        <f t="array" ref="R32">IFERROR(IF(B32=0," ",(P32-LOOKUP(2,1/($X$4:$X$50="ActiveRev Req't"),$P$4:$P$50))/LOOKUP(2,1/($X$4:$X$50="ActiveRev Req't"),$P$4:$P$50))," ")</f>
        <v xml:space="preserve"> </v>
      </c>
      <c r="S32" s="30" t="str">
        <f t="shared" si="5"/>
        <v xml:space="preserve"> </v>
      </c>
      <c r="T32" s="5" t="str" cm="1">
        <f t="array" ref="T32"/>
        <v xml:space="preserve"> </v>
      </c>
      <c r="U32" s="5" t="str">
        <f t="shared" si="1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6"/>
        <v xml:space="preserve"> </v>
      </c>
      <c r="X32" t="str">
        <f t="shared" si="7"/>
        <v/>
      </c>
    </row>
    <row r="33" spans="1:24" x14ac:dyDescent="0.25">
      <c r="A33" s="26"/>
      <c r="B33" s="26"/>
      <c r="C33" s="26"/>
      <c r="D33" s="27"/>
      <c r="E33" s="28"/>
      <c r="F33" s="3">
        <f t="shared" si="8"/>
        <v>0</v>
      </c>
      <c r="G33" s="29" t="str">
        <f t="shared" si="9"/>
        <v xml:space="preserve"> </v>
      </c>
      <c r="H33" s="3">
        <f t="shared" si="10"/>
        <v>0</v>
      </c>
      <c r="I33" s="30">
        <f t="shared" si="11"/>
        <v>0</v>
      </c>
      <c r="J33" s="27"/>
      <c r="K33" s="20" t="str">
        <f t="shared" si="2"/>
        <v xml:space="preserve"> </v>
      </c>
      <c r="L33" s="21" t="str">
        <f t="shared" si="3"/>
        <v xml:space="preserve"> </v>
      </c>
      <c r="M33" s="21" t="str">
        <f t="shared" si="4"/>
        <v xml:space="preserve"> </v>
      </c>
      <c r="N33" s="27"/>
      <c r="O33" s="4" t="str">
        <f t="shared" si="12"/>
        <v xml:space="preserve"> </v>
      </c>
      <c r="P33" s="5" t="str" cm="1">
        <f t="array" ref="P33"/>
        <v xml:space="preserve"> </v>
      </c>
      <c r="Q33" s="5" t="str">
        <f t="shared" si="13"/>
        <v xml:space="preserve"> </v>
      </c>
      <c r="R33" s="30" t="str" cm="1">
        <f t="array" ref="R33">IFERROR(IF(B33=0," ",(P33-LOOKUP(2,1/($X$4:$X$50="ActiveRev Req't"),$P$4:$P$50))/LOOKUP(2,1/($X$4:$X$50="ActiveRev Req't"),$P$4:$P$50))," ")</f>
        <v xml:space="preserve"> </v>
      </c>
      <c r="S33" s="30" t="str">
        <f t="shared" si="5"/>
        <v xml:space="preserve"> </v>
      </c>
      <c r="T33" s="5" t="str" cm="1">
        <f t="array" ref="T33"/>
        <v xml:space="preserve"> </v>
      </c>
      <c r="U33" s="5" t="str">
        <f t="shared" si="1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6"/>
        <v xml:space="preserve"> </v>
      </c>
      <c r="X33" t="str">
        <f t="shared" si="7"/>
        <v/>
      </c>
    </row>
    <row r="34" spans="1:24" x14ac:dyDescent="0.25">
      <c r="A34" s="26"/>
      <c r="B34" s="26"/>
      <c r="C34" s="26"/>
      <c r="D34" s="27"/>
      <c r="E34" s="28"/>
      <c r="F34" s="3">
        <f t="shared" si="8"/>
        <v>0</v>
      </c>
      <c r="G34" s="29" t="str">
        <f t="shared" si="9"/>
        <v xml:space="preserve"> </v>
      </c>
      <c r="H34" s="3">
        <f t="shared" si="10"/>
        <v>0</v>
      </c>
      <c r="I34" s="30">
        <f t="shared" si="11"/>
        <v>0</v>
      </c>
      <c r="J34" s="27"/>
      <c r="K34" s="20" t="str">
        <f t="shared" si="2"/>
        <v xml:space="preserve"> </v>
      </c>
      <c r="L34" s="21" t="str">
        <f t="shared" si="3"/>
        <v xml:space="preserve"> </v>
      </c>
      <c r="M34" s="21" t="str">
        <f t="shared" si="4"/>
        <v xml:space="preserve"> </v>
      </c>
      <c r="N34" s="27"/>
      <c r="O34" s="4" t="str">
        <f t="shared" si="12"/>
        <v xml:space="preserve"> </v>
      </c>
      <c r="P34" s="5" t="str" cm="1">
        <f t="array" ref="P34"/>
        <v xml:space="preserve"> </v>
      </c>
      <c r="Q34" s="5" t="str">
        <f t="shared" si="13"/>
        <v xml:space="preserve"> </v>
      </c>
      <c r="R34" s="30" t="str" cm="1">
        <f t="array" ref="R34">IFERROR(IF(B34=0," ",(P34-LOOKUP(2,1/($X$4:$X$50="ActiveRev Req't"),$P$4:$P$50))/LOOKUP(2,1/($X$4:$X$50="ActiveRev Req't"),$P$4:$P$50))," ")</f>
        <v xml:space="preserve"> </v>
      </c>
      <c r="S34" s="30" t="str">
        <f t="shared" si="5"/>
        <v xml:space="preserve"> </v>
      </c>
      <c r="T34" s="5" t="str" cm="1">
        <f t="array" ref="T34"/>
        <v xml:space="preserve"> </v>
      </c>
      <c r="U34" s="5" t="str">
        <f t="shared" si="1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6"/>
        <v xml:space="preserve"> </v>
      </c>
      <c r="X34" t="str">
        <f t="shared" si="7"/>
        <v/>
      </c>
    </row>
    <row r="35" spans="1:24" x14ac:dyDescent="0.25">
      <c r="A35" s="26"/>
      <c r="B35" s="26"/>
      <c r="C35" s="26"/>
      <c r="D35" s="27"/>
      <c r="E35" s="28"/>
      <c r="F35" s="3">
        <f t="shared" si="8"/>
        <v>0</v>
      </c>
      <c r="G35" s="29" t="str">
        <f t="shared" si="9"/>
        <v xml:space="preserve"> </v>
      </c>
      <c r="H35" s="3">
        <f t="shared" si="10"/>
        <v>0</v>
      </c>
      <c r="I35" s="30">
        <f t="shared" si="11"/>
        <v>0</v>
      </c>
      <c r="J35" s="27"/>
      <c r="K35" s="20" t="str">
        <f t="shared" si="2"/>
        <v xml:space="preserve"> </v>
      </c>
      <c r="L35" s="21" t="str">
        <f t="shared" si="3"/>
        <v xml:space="preserve"> </v>
      </c>
      <c r="M35" s="21" t="str">
        <f t="shared" si="4"/>
        <v xml:space="preserve"> </v>
      </c>
      <c r="N35" s="27"/>
      <c r="O35" s="4" t="str">
        <f t="shared" si="12"/>
        <v xml:space="preserve"> </v>
      </c>
      <c r="P35" s="5" t="str" cm="1">
        <f t="array" ref="P35"/>
        <v xml:space="preserve"> </v>
      </c>
      <c r="Q35" s="5" t="str">
        <f t="shared" si="13"/>
        <v xml:space="preserve"> </v>
      </c>
      <c r="R35" s="30" t="str" cm="1">
        <f t="array" ref="R35">IFERROR(IF(B35=0," ",(P35-LOOKUP(2,1/($X$4:$X$50="ActiveRev Req't"),$P$4:$P$50))/LOOKUP(2,1/($X$4:$X$50="ActiveRev Req't"),$P$4:$P$50))," ")</f>
        <v xml:space="preserve"> </v>
      </c>
      <c r="S35" s="30" t="str">
        <f t="shared" si="5"/>
        <v xml:space="preserve"> </v>
      </c>
      <c r="T35" s="5" t="str" cm="1">
        <f t="array" ref="T35"/>
        <v xml:space="preserve"> </v>
      </c>
      <c r="U35" s="5" t="str">
        <f t="shared" si="1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6"/>
        <v xml:space="preserve"> </v>
      </c>
      <c r="X35" t="str">
        <f t="shared" si="7"/>
        <v/>
      </c>
    </row>
    <row r="36" spans="1:24" x14ac:dyDescent="0.25">
      <c r="A36" s="26"/>
      <c r="B36" s="26"/>
      <c r="C36" s="26"/>
      <c r="D36" s="27"/>
      <c r="E36" s="28"/>
      <c r="F36" s="3">
        <f t="shared" si="8"/>
        <v>0</v>
      </c>
      <c r="G36" s="29" t="str">
        <f t="shared" si="9"/>
        <v xml:space="preserve"> </v>
      </c>
      <c r="H36" s="3">
        <f t="shared" si="10"/>
        <v>0</v>
      </c>
      <c r="I36" s="30">
        <f t="shared" si="11"/>
        <v>0</v>
      </c>
      <c r="J36" s="27"/>
      <c r="K36" s="20" t="str">
        <f t="shared" si="2"/>
        <v xml:space="preserve"> </v>
      </c>
      <c r="L36" s="21" t="str">
        <f t="shared" si="3"/>
        <v xml:space="preserve"> </v>
      </c>
      <c r="M36" s="21" t="str">
        <f t="shared" si="4"/>
        <v xml:space="preserve"> </v>
      </c>
      <c r="N36" s="27"/>
      <c r="O36" s="4" t="str">
        <f t="shared" si="12"/>
        <v xml:space="preserve"> </v>
      </c>
      <c r="P36" s="5" t="str" cm="1">
        <f t="array" ref="P36"/>
        <v xml:space="preserve"> </v>
      </c>
      <c r="Q36" s="5" t="str">
        <f t="shared" si="13"/>
        <v xml:space="preserve"> </v>
      </c>
      <c r="R36" s="30" t="str" cm="1">
        <f t="array" ref="R36">IFERROR(IF(B36=0," ",(P36-LOOKUP(2,1/($X$4:$X$50="ActiveRev Req't"),$P$4:$P$50))/LOOKUP(2,1/($X$4:$X$50="ActiveRev Req't"),$P$4:$P$50))," ")</f>
        <v xml:space="preserve"> </v>
      </c>
      <c r="S36" s="30" t="str">
        <f t="shared" si="5"/>
        <v xml:space="preserve"> </v>
      </c>
      <c r="T36" s="5" t="str" cm="1">
        <f t="array" ref="T36"/>
        <v xml:space="preserve"> </v>
      </c>
      <c r="U36" s="5" t="str">
        <f t="shared" si="1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6"/>
        <v xml:space="preserve"> </v>
      </c>
      <c r="X36" t="str">
        <f t="shared" si="7"/>
        <v/>
      </c>
    </row>
    <row r="37" spans="1:24" x14ac:dyDescent="0.25">
      <c r="A37" s="26"/>
      <c r="B37" s="26"/>
      <c r="C37" s="26"/>
      <c r="D37" s="27"/>
      <c r="E37" s="28"/>
      <c r="F37" s="3">
        <f t="shared" si="8"/>
        <v>0</v>
      </c>
      <c r="G37" s="29" t="str">
        <f t="shared" si="9"/>
        <v xml:space="preserve"> </v>
      </c>
      <c r="H37" s="3">
        <f t="shared" si="10"/>
        <v>0</v>
      </c>
      <c r="I37" s="30">
        <f t="shared" si="11"/>
        <v>0</v>
      </c>
      <c r="J37" s="27"/>
      <c r="K37" s="20" t="str">
        <f t="shared" si="2"/>
        <v xml:space="preserve"> </v>
      </c>
      <c r="L37" s="21" t="str">
        <f t="shared" si="3"/>
        <v xml:space="preserve"> </v>
      </c>
      <c r="M37" s="21" t="str">
        <f t="shared" si="4"/>
        <v xml:space="preserve"> </v>
      </c>
      <c r="N37" s="27"/>
      <c r="O37" s="4" t="str">
        <f t="shared" si="12"/>
        <v xml:space="preserve"> </v>
      </c>
      <c r="P37" s="5" t="str" cm="1">
        <f t="array" ref="P37"/>
        <v xml:space="preserve"> </v>
      </c>
      <c r="Q37" s="5" t="str">
        <f t="shared" si="13"/>
        <v xml:space="preserve"> </v>
      </c>
      <c r="R37" s="30" t="str" cm="1">
        <f t="array" ref="R37">IFERROR(IF(B37=0," ",(P37-LOOKUP(2,1/($X$4:$X$50="ActiveRev Req't"),$P$4:$P$50))/LOOKUP(2,1/($X$4:$X$50="ActiveRev Req't"),$P$4:$P$50))," ")</f>
        <v xml:space="preserve"> </v>
      </c>
      <c r="S37" s="30" t="str">
        <f t="shared" si="5"/>
        <v xml:space="preserve"> </v>
      </c>
      <c r="T37" s="5" t="str" cm="1">
        <f t="array" ref="T37"/>
        <v xml:space="preserve"> </v>
      </c>
      <c r="U37" s="5" t="str">
        <f t="shared" si="1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6"/>
        <v xml:space="preserve"> </v>
      </c>
      <c r="X37" t="str">
        <f t="shared" si="7"/>
        <v/>
      </c>
    </row>
    <row r="38" spans="1:24" x14ac:dyDescent="0.25">
      <c r="A38" s="26"/>
      <c r="B38" s="26"/>
      <c r="C38" s="26"/>
      <c r="D38" s="27"/>
      <c r="E38" s="28"/>
      <c r="F38" s="3">
        <f t="shared" si="8"/>
        <v>0</v>
      </c>
      <c r="G38" s="29" t="str">
        <f t="shared" si="9"/>
        <v xml:space="preserve"> </v>
      </c>
      <c r="H38" s="3">
        <f t="shared" si="10"/>
        <v>0</v>
      </c>
      <c r="I38" s="30">
        <f t="shared" si="11"/>
        <v>0</v>
      </c>
      <c r="J38" s="27"/>
      <c r="K38" s="20" t="str">
        <f t="shared" si="2"/>
        <v xml:space="preserve"> </v>
      </c>
      <c r="L38" s="21" t="str">
        <f t="shared" si="3"/>
        <v xml:space="preserve"> </v>
      </c>
      <c r="M38" s="21" t="str">
        <f t="shared" si="4"/>
        <v xml:space="preserve"> </v>
      </c>
      <c r="N38" s="27"/>
      <c r="O38" s="4" t="str">
        <f t="shared" si="12"/>
        <v xml:space="preserve"> </v>
      </c>
      <c r="P38" s="5" t="str" cm="1">
        <f t="array" ref="P38"/>
        <v xml:space="preserve"> </v>
      </c>
      <c r="Q38" s="5" t="str">
        <f t="shared" si="13"/>
        <v xml:space="preserve"> </v>
      </c>
      <c r="R38" s="30" t="str" cm="1">
        <f t="array" ref="R38">IFERROR(IF(B38=0," ",(P38-LOOKUP(2,1/($X$4:$X$50="ActiveRev Req't"),$P$4:$P$50))/LOOKUP(2,1/($X$4:$X$50="ActiveRev Req't"),$P$4:$P$50))," ")</f>
        <v xml:space="preserve"> </v>
      </c>
      <c r="S38" s="30" t="str">
        <f t="shared" si="5"/>
        <v xml:space="preserve"> </v>
      </c>
      <c r="T38" s="5" t="str" cm="1">
        <f t="array" ref="T38"/>
        <v xml:space="preserve"> </v>
      </c>
      <c r="U38" s="5" t="str">
        <f t="shared" si="1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6"/>
        <v xml:space="preserve"> </v>
      </c>
      <c r="X38" t="str">
        <f t="shared" si="7"/>
        <v/>
      </c>
    </row>
    <row r="39" spans="1:24" x14ac:dyDescent="0.25">
      <c r="A39" s="26"/>
      <c r="B39" s="26"/>
      <c r="C39" s="26"/>
      <c r="D39" s="27"/>
      <c r="E39" s="28"/>
      <c r="F39" s="3">
        <f t="shared" si="8"/>
        <v>0</v>
      </c>
      <c r="G39" s="29" t="str">
        <f t="shared" si="9"/>
        <v xml:space="preserve"> </v>
      </c>
      <c r="H39" s="3">
        <f t="shared" si="10"/>
        <v>0</v>
      </c>
      <c r="I39" s="30">
        <f t="shared" si="11"/>
        <v>0</v>
      </c>
      <c r="J39" s="27"/>
      <c r="K39" s="20" t="str">
        <f t="shared" si="2"/>
        <v xml:space="preserve"> </v>
      </c>
      <c r="L39" s="21" t="str">
        <f t="shared" si="3"/>
        <v xml:space="preserve"> </v>
      </c>
      <c r="M39" s="21" t="str">
        <f t="shared" si="4"/>
        <v xml:space="preserve"> </v>
      </c>
      <c r="N39" s="27"/>
      <c r="O39" s="4" t="str">
        <f t="shared" si="12"/>
        <v xml:space="preserve"> </v>
      </c>
      <c r="P39" s="5" t="str" cm="1">
        <f t="array" ref="P39"/>
        <v xml:space="preserve"> </v>
      </c>
      <c r="Q39" s="5" t="str">
        <f t="shared" si="13"/>
        <v xml:space="preserve"> </v>
      </c>
      <c r="R39" s="30" t="str" cm="1">
        <f t="array" ref="R39">IFERROR(IF(B39=0," ",(P39-LOOKUP(2,1/($X$4:$X$50="ActiveRev Req't"),$P$4:$P$50))/LOOKUP(2,1/($X$4:$X$50="ActiveRev Req't"),$P$4:$P$50))," ")</f>
        <v xml:space="preserve"> </v>
      </c>
      <c r="S39" s="30" t="str">
        <f t="shared" si="5"/>
        <v xml:space="preserve"> </v>
      </c>
      <c r="T39" s="5" t="str" cm="1">
        <f t="array" ref="T39"/>
        <v xml:space="preserve"> </v>
      </c>
      <c r="U39" s="5" t="str">
        <f t="shared" si="1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6"/>
        <v xml:space="preserve"> </v>
      </c>
      <c r="X39" t="str">
        <f t="shared" si="7"/>
        <v/>
      </c>
    </row>
    <row r="40" spans="1:24" x14ac:dyDescent="0.25">
      <c r="A40" s="26"/>
      <c r="B40" s="26"/>
      <c r="C40" s="26"/>
      <c r="D40" s="27"/>
      <c r="E40" s="28"/>
      <c r="F40" s="3">
        <f t="shared" si="8"/>
        <v>0</v>
      </c>
      <c r="G40" s="29" t="str">
        <f t="shared" si="9"/>
        <v xml:space="preserve"> </v>
      </c>
      <c r="H40" s="3">
        <f t="shared" si="10"/>
        <v>0</v>
      </c>
      <c r="I40" s="30">
        <f t="shared" si="11"/>
        <v>0</v>
      </c>
      <c r="J40" s="27"/>
      <c r="K40" s="20" t="str">
        <f t="shared" si="2"/>
        <v xml:space="preserve"> </v>
      </c>
      <c r="L40" s="21" t="str">
        <f t="shared" si="3"/>
        <v xml:space="preserve"> </v>
      </c>
      <c r="M40" s="21" t="str">
        <f t="shared" si="4"/>
        <v xml:space="preserve"> </v>
      </c>
      <c r="N40" s="27"/>
      <c r="O40" s="4" t="str">
        <f t="shared" si="12"/>
        <v xml:space="preserve"> </v>
      </c>
      <c r="P40" s="5" t="str" cm="1">
        <f t="array" ref="P40"/>
        <v xml:space="preserve"> </v>
      </c>
      <c r="Q40" s="5" t="str">
        <f t="shared" si="13"/>
        <v xml:space="preserve"> </v>
      </c>
      <c r="R40" s="30" t="str" cm="1">
        <f t="array" ref="R40">IFERROR(IF(B40=0," ",(P40-LOOKUP(2,1/($X$4:$X$50="ActiveRev Req't"),$P$4:$P$50))/LOOKUP(2,1/($X$4:$X$50="ActiveRev Req't"),$P$4:$P$50))," ")</f>
        <v xml:space="preserve"> </v>
      </c>
      <c r="S40" s="30" t="str">
        <f t="shared" si="5"/>
        <v xml:space="preserve"> </v>
      </c>
      <c r="T40" s="5" t="str" cm="1">
        <f t="array" ref="T40"/>
        <v xml:space="preserve"> </v>
      </c>
      <c r="U40" s="5" t="str">
        <f t="shared" si="1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6"/>
        <v xml:space="preserve"> </v>
      </c>
      <c r="X40" t="str">
        <f t="shared" si="7"/>
        <v/>
      </c>
    </row>
    <row r="41" spans="1:24" x14ac:dyDescent="0.25">
      <c r="A41" s="26"/>
      <c r="B41" s="26"/>
      <c r="C41" s="26"/>
      <c r="D41" s="27"/>
      <c r="E41" s="28"/>
      <c r="F41" s="3">
        <f t="shared" si="8"/>
        <v>0</v>
      </c>
      <c r="G41" s="29" t="str">
        <f t="shared" si="9"/>
        <v xml:space="preserve"> </v>
      </c>
      <c r="H41" s="3">
        <f t="shared" si="10"/>
        <v>0</v>
      </c>
      <c r="I41" s="30">
        <f t="shared" si="11"/>
        <v>0</v>
      </c>
      <c r="J41" s="27"/>
      <c r="K41" s="20" t="str">
        <f t="shared" si="2"/>
        <v xml:space="preserve"> </v>
      </c>
      <c r="L41" s="21" t="str">
        <f t="shared" si="3"/>
        <v xml:space="preserve"> </v>
      </c>
      <c r="M41" s="21" t="str">
        <f t="shared" si="4"/>
        <v xml:space="preserve"> </v>
      </c>
      <c r="N41" s="27"/>
      <c r="O41" s="4" t="str">
        <f t="shared" si="12"/>
        <v xml:space="preserve"> </v>
      </c>
      <c r="P41" s="5" t="str" cm="1">
        <f t="array" ref="P41"/>
        <v xml:space="preserve"> </v>
      </c>
      <c r="Q41" s="5" t="str">
        <f t="shared" si="13"/>
        <v xml:space="preserve"> </v>
      </c>
      <c r="R41" s="30" t="str" cm="1">
        <f t="array" ref="R41">IFERROR(IF(B41=0," ",(P41-LOOKUP(2,1/($X$4:$X$50="ActiveRev Req't"),$P$4:$P$50))/LOOKUP(2,1/($X$4:$X$50="ActiveRev Req't"),$P$4:$P$50))," ")</f>
        <v xml:space="preserve"> </v>
      </c>
      <c r="S41" s="30" t="str">
        <f t="shared" si="5"/>
        <v xml:space="preserve"> </v>
      </c>
      <c r="T41" s="5" t="str" cm="1">
        <f t="array" ref="T41"/>
        <v xml:space="preserve"> </v>
      </c>
      <c r="U41" s="5" t="str">
        <f t="shared" si="1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6"/>
        <v xml:space="preserve"> </v>
      </c>
      <c r="X41" t="str">
        <f t="shared" si="7"/>
        <v/>
      </c>
    </row>
    <row r="42" spans="1:24" x14ac:dyDescent="0.25">
      <c r="A42" s="26"/>
      <c r="B42" s="26"/>
      <c r="C42" s="26"/>
      <c r="D42" s="27"/>
      <c r="E42" s="28"/>
      <c r="F42" s="3">
        <f t="shared" si="8"/>
        <v>0</v>
      </c>
      <c r="G42" s="29" t="str">
        <f t="shared" si="9"/>
        <v xml:space="preserve"> </v>
      </c>
      <c r="H42" s="3">
        <f t="shared" si="10"/>
        <v>0</v>
      </c>
      <c r="I42" s="30">
        <f t="shared" si="11"/>
        <v>0</v>
      </c>
      <c r="J42" s="27"/>
      <c r="K42" s="20" t="str">
        <f t="shared" si="2"/>
        <v xml:space="preserve"> </v>
      </c>
      <c r="L42" s="21" t="str">
        <f t="shared" si="3"/>
        <v xml:space="preserve"> </v>
      </c>
      <c r="M42" s="21" t="str">
        <f t="shared" si="4"/>
        <v xml:space="preserve"> </v>
      </c>
      <c r="N42" s="27"/>
      <c r="O42" s="4" t="str">
        <f t="shared" si="12"/>
        <v xml:space="preserve"> </v>
      </c>
      <c r="P42" s="5" t="str" cm="1">
        <f t="array" ref="P42"/>
        <v xml:space="preserve"> </v>
      </c>
      <c r="Q42" s="5" t="str">
        <f t="shared" si="13"/>
        <v xml:space="preserve"> </v>
      </c>
      <c r="R42" s="30" t="str" cm="1">
        <f t="array" ref="R42">IFERROR(IF(B42=0," ",(P42-LOOKUP(2,1/($X$4:$X$50="ActiveRev Req't"),$P$4:$P$50))/LOOKUP(2,1/($X$4:$X$50="ActiveRev Req't"),$P$4:$P$50))," ")</f>
        <v xml:space="preserve"> </v>
      </c>
      <c r="S42" s="30" t="str">
        <f t="shared" si="5"/>
        <v xml:space="preserve"> </v>
      </c>
      <c r="T42" s="5" t="str" cm="1">
        <f t="array" ref="T42"/>
        <v xml:space="preserve"> </v>
      </c>
      <c r="U42" s="5" t="str">
        <f t="shared" si="1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6"/>
        <v xml:space="preserve"> </v>
      </c>
      <c r="X42" t="str">
        <f t="shared" si="7"/>
        <v/>
      </c>
    </row>
    <row r="43" spans="1:24" x14ac:dyDescent="0.25">
      <c r="A43" s="26"/>
      <c r="B43" s="26"/>
      <c r="C43" s="26"/>
      <c r="D43" s="27"/>
      <c r="E43" s="28"/>
      <c r="F43" s="3">
        <f t="shared" si="8"/>
        <v>0</v>
      </c>
      <c r="G43" s="29" t="str">
        <f t="shared" si="9"/>
        <v xml:space="preserve"> </v>
      </c>
      <c r="H43" s="3">
        <f t="shared" si="10"/>
        <v>0</v>
      </c>
      <c r="I43" s="30">
        <f t="shared" si="11"/>
        <v>0</v>
      </c>
      <c r="J43" s="27"/>
      <c r="K43" s="20" t="str">
        <f t="shared" si="2"/>
        <v xml:space="preserve"> </v>
      </c>
      <c r="L43" s="21" t="str">
        <f t="shared" si="3"/>
        <v xml:space="preserve"> </v>
      </c>
      <c r="M43" s="21" t="str">
        <f t="shared" si="4"/>
        <v xml:space="preserve"> </v>
      </c>
      <c r="N43" s="27"/>
      <c r="O43" s="4" t="str">
        <f t="shared" si="12"/>
        <v xml:space="preserve"> </v>
      </c>
      <c r="P43" s="5" t="str" cm="1">
        <f t="array" ref="P43"/>
        <v xml:space="preserve"> </v>
      </c>
      <c r="Q43" s="5" t="str">
        <f t="shared" si="13"/>
        <v xml:space="preserve"> </v>
      </c>
      <c r="R43" s="30" t="str" cm="1">
        <f t="array" ref="R43">IFERROR(IF(B43=0," ",(P43-LOOKUP(2,1/($X$4:$X$50="ActiveRev Req't"),$P$4:$P$50))/LOOKUP(2,1/($X$4:$X$50="ActiveRev Req't"),$P$4:$P$50))," ")</f>
        <v xml:space="preserve"> </v>
      </c>
      <c r="S43" s="30" t="str">
        <f t="shared" si="5"/>
        <v xml:space="preserve"> </v>
      </c>
      <c r="T43" s="5" t="str" cm="1">
        <f t="array" ref="T43"/>
        <v xml:space="preserve"> </v>
      </c>
      <c r="U43" s="5" t="str">
        <f t="shared" si="1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6"/>
        <v xml:space="preserve"> </v>
      </c>
      <c r="X43" t="str">
        <f t="shared" si="7"/>
        <v/>
      </c>
    </row>
    <row r="44" spans="1:24" x14ac:dyDescent="0.25">
      <c r="A44" s="26"/>
      <c r="B44" s="26"/>
      <c r="C44" s="26"/>
      <c r="D44" s="27"/>
      <c r="E44" s="28"/>
      <c r="F44" s="3">
        <f t="shared" si="8"/>
        <v>0</v>
      </c>
      <c r="G44" s="29" t="str">
        <f t="shared" si="9"/>
        <v xml:space="preserve"> </v>
      </c>
      <c r="H44" s="3">
        <f t="shared" si="10"/>
        <v>0</v>
      </c>
      <c r="I44" s="30">
        <f t="shared" si="11"/>
        <v>0</v>
      </c>
      <c r="J44" s="27"/>
      <c r="K44" s="20" t="str">
        <f t="shared" si="2"/>
        <v xml:space="preserve"> </v>
      </c>
      <c r="L44" s="21" t="str">
        <f t="shared" si="3"/>
        <v xml:space="preserve"> </v>
      </c>
      <c r="M44" s="21" t="str">
        <f t="shared" si="4"/>
        <v xml:space="preserve"> </v>
      </c>
      <c r="N44" s="27"/>
      <c r="O44" s="4" t="str">
        <f t="shared" si="12"/>
        <v xml:space="preserve"> </v>
      </c>
      <c r="P44" s="5" t="str" cm="1">
        <f t="array" ref="P44"/>
        <v xml:space="preserve"> </v>
      </c>
      <c r="Q44" s="5" t="str">
        <f t="shared" si="13"/>
        <v xml:space="preserve"> </v>
      </c>
      <c r="R44" s="30" t="str" cm="1">
        <f t="array" ref="R44">IFERROR(IF(B44=0," ",(P44-LOOKUP(2,1/($X$4:$X$50="ActiveRev Req't"),$P$4:$P$50))/LOOKUP(2,1/($X$4:$X$50="ActiveRev Req't"),$P$4:$P$50))," ")</f>
        <v xml:space="preserve"> </v>
      </c>
      <c r="S44" s="30" t="str">
        <f t="shared" si="5"/>
        <v xml:space="preserve"> </v>
      </c>
      <c r="T44" s="5" t="str" cm="1">
        <f t="array" ref="T44"/>
        <v xml:space="preserve"> </v>
      </c>
      <c r="U44" s="5" t="str">
        <f t="shared" si="1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6"/>
        <v xml:space="preserve"> </v>
      </c>
      <c r="X44" t="str">
        <f t="shared" si="7"/>
        <v/>
      </c>
    </row>
    <row r="45" spans="1:24" x14ac:dyDescent="0.25">
      <c r="A45" s="26"/>
      <c r="B45" s="26"/>
      <c r="C45" s="26"/>
      <c r="D45" s="27"/>
      <c r="E45" s="28"/>
      <c r="F45" s="3">
        <f t="shared" si="8"/>
        <v>0</v>
      </c>
      <c r="G45" s="29" t="str">
        <f t="shared" si="9"/>
        <v xml:space="preserve"> </v>
      </c>
      <c r="H45" s="3">
        <f t="shared" si="10"/>
        <v>0</v>
      </c>
      <c r="I45" s="30">
        <f t="shared" si="11"/>
        <v>0</v>
      </c>
      <c r="J45" s="27"/>
      <c r="K45" s="20" t="str">
        <f t="shared" si="2"/>
        <v xml:space="preserve"> </v>
      </c>
      <c r="L45" s="21" t="str">
        <f t="shared" si="3"/>
        <v xml:space="preserve"> </v>
      </c>
      <c r="M45" s="21" t="str">
        <f t="shared" si="4"/>
        <v xml:space="preserve"> </v>
      </c>
      <c r="N45" s="27"/>
      <c r="O45" s="4" t="str">
        <f t="shared" si="12"/>
        <v xml:space="preserve"> </v>
      </c>
      <c r="P45" s="5" t="str" cm="1">
        <f t="array" ref="P45"/>
        <v xml:space="preserve"> </v>
      </c>
      <c r="Q45" s="5" t="str">
        <f t="shared" si="13"/>
        <v xml:space="preserve"> </v>
      </c>
      <c r="R45" s="30" t="str" cm="1">
        <f t="array" ref="R45">IFERROR(IF(B45=0," ",(P45-LOOKUP(2,1/($X$4:$X$50="ActiveRev Req't"),$P$4:$P$50))/LOOKUP(2,1/($X$4:$X$50="ActiveRev Req't"),$P$4:$P$50))," ")</f>
        <v xml:space="preserve"> </v>
      </c>
      <c r="S45" s="30" t="str">
        <f t="shared" si="5"/>
        <v xml:space="preserve"> </v>
      </c>
      <c r="T45" s="5" t="str" cm="1">
        <f t="array" ref="T45"/>
        <v xml:space="preserve"> </v>
      </c>
      <c r="U45" s="5" t="str">
        <f t="shared" si="1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6"/>
        <v xml:space="preserve"> </v>
      </c>
      <c r="X45" t="str">
        <f t="shared" si="7"/>
        <v/>
      </c>
    </row>
    <row r="46" spans="1:24" x14ac:dyDescent="0.25">
      <c r="A46" s="26"/>
      <c r="B46" s="26"/>
      <c r="C46" s="26"/>
      <c r="D46" s="27"/>
      <c r="E46" s="28"/>
      <c r="F46" s="3">
        <f t="shared" si="8"/>
        <v>0</v>
      </c>
      <c r="G46" s="29" t="str">
        <f t="shared" si="9"/>
        <v xml:space="preserve"> </v>
      </c>
      <c r="H46" s="3">
        <f t="shared" si="10"/>
        <v>0</v>
      </c>
      <c r="I46" s="30">
        <f t="shared" si="11"/>
        <v>0</v>
      </c>
      <c r="J46" s="27"/>
      <c r="K46" s="20" t="str">
        <f t="shared" si="2"/>
        <v xml:space="preserve"> </v>
      </c>
      <c r="L46" s="21" t="str">
        <f t="shared" si="3"/>
        <v xml:space="preserve"> </v>
      </c>
      <c r="M46" s="21" t="str">
        <f t="shared" si="4"/>
        <v xml:space="preserve"> </v>
      </c>
      <c r="N46" s="27"/>
      <c r="O46" s="4" t="str">
        <f t="shared" si="12"/>
        <v xml:space="preserve"> </v>
      </c>
      <c r="P46" s="5" t="str" cm="1">
        <f t="array" ref="P46"/>
        <v xml:space="preserve"> </v>
      </c>
      <c r="Q46" s="5" t="str">
        <f t="shared" si="13"/>
        <v xml:space="preserve"> </v>
      </c>
      <c r="R46" s="30" t="str" cm="1">
        <f t="array" ref="R46">IFERROR(IF(B46=0," ",(P46-LOOKUP(2,1/($X$4:$X$50="ActiveRev Req't"),$P$4:$P$50))/LOOKUP(2,1/($X$4:$X$50="ActiveRev Req't"),$P$4:$P$50))," ")</f>
        <v xml:space="preserve"> </v>
      </c>
      <c r="S46" s="30" t="str">
        <f t="shared" si="5"/>
        <v xml:space="preserve"> </v>
      </c>
      <c r="T46" s="5" t="str" cm="1">
        <f t="array" ref="T46"/>
        <v xml:space="preserve"> </v>
      </c>
      <c r="U46" s="5" t="str">
        <f t="shared" si="1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6"/>
        <v xml:space="preserve"> </v>
      </c>
      <c r="X46" t="str">
        <f t="shared" si="7"/>
        <v/>
      </c>
    </row>
    <row r="47" spans="1:24" x14ac:dyDescent="0.25">
      <c r="A47" s="26"/>
      <c r="B47" s="26"/>
      <c r="C47" s="26"/>
      <c r="D47" s="27"/>
      <c r="E47" s="28"/>
      <c r="F47" s="3">
        <f t="shared" si="8"/>
        <v>0</v>
      </c>
      <c r="G47" s="29" t="str">
        <f t="shared" si="9"/>
        <v xml:space="preserve"> </v>
      </c>
      <c r="H47" s="3">
        <f t="shared" si="10"/>
        <v>0</v>
      </c>
      <c r="I47" s="30">
        <f t="shared" si="11"/>
        <v>0</v>
      </c>
      <c r="J47" s="27"/>
      <c r="K47" s="20" t="str">
        <f t="shared" si="2"/>
        <v xml:space="preserve"> </v>
      </c>
      <c r="L47" s="21" t="str">
        <f t="shared" si="3"/>
        <v xml:space="preserve"> </v>
      </c>
      <c r="M47" s="21" t="str">
        <f t="shared" si="4"/>
        <v xml:space="preserve"> </v>
      </c>
      <c r="N47" s="27"/>
      <c r="O47" s="4" t="str">
        <f t="shared" si="12"/>
        <v xml:space="preserve"> </v>
      </c>
      <c r="P47" s="5" t="str" cm="1">
        <f t="array" ref="P47"/>
        <v xml:space="preserve"> </v>
      </c>
      <c r="Q47" s="5" t="str">
        <f t="shared" si="13"/>
        <v xml:space="preserve"> </v>
      </c>
      <c r="R47" s="30" t="str" cm="1">
        <f t="array" ref="R47">IFERROR(IF(B47=0," ",(P47-LOOKUP(2,1/($X$4:$X$50="ActiveRev Req't"),$P$4:$P$50))/LOOKUP(2,1/($X$4:$X$50="ActiveRev Req't"),$P$4:$P$50))," ")</f>
        <v xml:space="preserve"> </v>
      </c>
      <c r="S47" s="30" t="str">
        <f t="shared" si="5"/>
        <v xml:space="preserve"> </v>
      </c>
      <c r="T47" s="5" t="str" cm="1">
        <f t="array" ref="T47"/>
        <v xml:space="preserve"> </v>
      </c>
      <c r="U47" s="5" t="str">
        <f t="shared" si="1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6"/>
        <v xml:space="preserve"> </v>
      </c>
      <c r="X47" t="str">
        <f t="shared" si="7"/>
        <v/>
      </c>
    </row>
    <row r="48" spans="1:24" x14ac:dyDescent="0.25">
      <c r="A48" s="26"/>
      <c r="B48" s="26"/>
      <c r="C48" s="26"/>
      <c r="D48" s="27"/>
      <c r="E48" s="28"/>
      <c r="F48" s="3">
        <f t="shared" si="8"/>
        <v>0</v>
      </c>
      <c r="G48" s="29" t="str">
        <f t="shared" si="9"/>
        <v xml:space="preserve"> </v>
      </c>
      <c r="H48" s="3">
        <f t="shared" si="10"/>
        <v>0</v>
      </c>
      <c r="I48" s="30">
        <f t="shared" si="11"/>
        <v>0</v>
      </c>
      <c r="J48" s="27"/>
      <c r="K48" s="20" t="str">
        <f t="shared" si="2"/>
        <v xml:space="preserve"> </v>
      </c>
      <c r="L48" s="21" t="str">
        <f t="shared" si="3"/>
        <v xml:space="preserve"> </v>
      </c>
      <c r="M48" s="21" t="str">
        <f t="shared" si="4"/>
        <v xml:space="preserve"> </v>
      </c>
      <c r="N48" s="27"/>
      <c r="O48" s="4" t="str">
        <f t="shared" si="12"/>
        <v xml:space="preserve"> </v>
      </c>
      <c r="P48" s="5" t="str" cm="1">
        <f t="array" ref="P48"/>
        <v xml:space="preserve"> </v>
      </c>
      <c r="Q48" s="5" t="str">
        <f t="shared" si="13"/>
        <v xml:space="preserve"> </v>
      </c>
      <c r="R48" s="30" t="str" cm="1">
        <f t="array" ref="R48">IFERROR(IF(B48=0," ",(P48-LOOKUP(2,1/($X$4:$X$50="ActiveRev Req't"),$P$4:$P$50))/LOOKUP(2,1/($X$4:$X$50="ActiveRev Req't"),$P$4:$P$50))," ")</f>
        <v xml:space="preserve"> </v>
      </c>
      <c r="S48" s="30" t="str">
        <f t="shared" si="5"/>
        <v xml:space="preserve"> </v>
      </c>
      <c r="T48" s="5" t="str" cm="1">
        <f t="array" ref="T48"/>
        <v xml:space="preserve"> </v>
      </c>
      <c r="U48" s="5" t="str">
        <f t="shared" si="1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6"/>
        <v xml:space="preserve"> </v>
      </c>
      <c r="X48" t="str">
        <f t="shared" si="7"/>
        <v/>
      </c>
    </row>
    <row r="49" spans="1:24" x14ac:dyDescent="0.25">
      <c r="A49" s="26"/>
      <c r="B49" s="26"/>
      <c r="C49" s="26"/>
      <c r="D49" s="27"/>
      <c r="E49" s="28"/>
      <c r="F49" s="3">
        <f t="shared" si="8"/>
        <v>0</v>
      </c>
      <c r="G49" s="29" t="str">
        <f t="shared" si="9"/>
        <v xml:space="preserve"> </v>
      </c>
      <c r="H49" s="3">
        <f t="shared" si="10"/>
        <v>0</v>
      </c>
      <c r="I49" s="30">
        <f t="shared" si="11"/>
        <v>0</v>
      </c>
      <c r="J49" s="27"/>
      <c r="K49" s="20" t="str">
        <f t="shared" si="2"/>
        <v xml:space="preserve"> </v>
      </c>
      <c r="L49" s="21" t="str">
        <f t="shared" si="3"/>
        <v xml:space="preserve"> </v>
      </c>
      <c r="M49" s="21" t="str">
        <f t="shared" si="4"/>
        <v xml:space="preserve"> </v>
      </c>
      <c r="N49" s="27"/>
      <c r="O49" s="4" t="str">
        <f t="shared" si="12"/>
        <v xml:space="preserve"> </v>
      </c>
      <c r="P49" s="5" t="str" cm="1">
        <f t="array" ref="P49"/>
        <v xml:space="preserve"> </v>
      </c>
      <c r="Q49" s="5" t="str">
        <f t="shared" si="13"/>
        <v xml:space="preserve"> </v>
      </c>
      <c r="R49" s="30" t="str" cm="1">
        <f t="array" ref="R49">IFERROR(IF(B49=0," ",(P49-LOOKUP(2,1/($X$4:$X$50="ActiveRev Req't"),$P$4:$P$50))/LOOKUP(2,1/($X$4:$X$50="ActiveRev Req't"),$P$4:$P$50))," ")</f>
        <v xml:space="preserve"> </v>
      </c>
      <c r="S49" s="30" t="str">
        <f t="shared" si="5"/>
        <v xml:space="preserve"> </v>
      </c>
      <c r="T49" s="5" t="str" cm="1">
        <f t="array" ref="T49"/>
        <v xml:space="preserve"> </v>
      </c>
      <c r="U49" s="5" t="str">
        <f t="shared" si="1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6"/>
        <v xml:space="preserve"> </v>
      </c>
      <c r="X49" t="str">
        <f t="shared" si="7"/>
        <v/>
      </c>
    </row>
    <row r="50" spans="1:24" x14ac:dyDescent="0.25">
      <c r="A50" s="26"/>
      <c r="B50" s="26"/>
      <c r="C50" s="26"/>
      <c r="D50" s="27"/>
      <c r="E50" s="28"/>
      <c r="F50" s="3">
        <f t="shared" si="8"/>
        <v>0</v>
      </c>
      <c r="G50" s="29" t="str">
        <f t="shared" si="9"/>
        <v xml:space="preserve"> </v>
      </c>
      <c r="H50" s="3">
        <f t="shared" si="10"/>
        <v>0</v>
      </c>
      <c r="I50" s="30">
        <f t="shared" si="11"/>
        <v>0</v>
      </c>
      <c r="J50" s="27"/>
      <c r="K50" s="20" t="str">
        <f t="shared" si="2"/>
        <v xml:space="preserve"> </v>
      </c>
      <c r="L50" s="21" t="str">
        <f t="shared" si="3"/>
        <v xml:space="preserve"> </v>
      </c>
      <c r="M50" s="21" t="str">
        <f t="shared" si="4"/>
        <v xml:space="preserve"> </v>
      </c>
      <c r="N50" s="27"/>
      <c r="O50" s="4" t="str">
        <f t="shared" si="12"/>
        <v xml:space="preserve"> </v>
      </c>
      <c r="P50" s="5" t="str" cm="1">
        <f t="array" ref="P50"/>
        <v xml:space="preserve"> </v>
      </c>
      <c r="Q50" s="5" t="str">
        <f t="shared" si="13"/>
        <v xml:space="preserve"> </v>
      </c>
      <c r="R50" s="30" t="str" cm="1">
        <f t="array" ref="R50">IFERROR(IF(B50=0," ",(P50-LOOKUP(2,1/($X$4:$X$50="ActiveRev Req't"),$P$4:$P$50))/LOOKUP(2,1/($X$4:$X$50="ActiveRev Req't"),$P$4:$P$50))," ")</f>
        <v xml:space="preserve"> </v>
      </c>
      <c r="S50" s="30" t="str">
        <f t="shared" si="5"/>
        <v xml:space="preserve"> </v>
      </c>
      <c r="T50" s="5" t="str" cm="1">
        <f t="array" ref="T50"/>
        <v xml:space="preserve"> </v>
      </c>
      <c r="U50" s="5" t="str">
        <f t="shared" si="1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6"/>
        <v xml:space="preserve"> </v>
      </c>
      <c r="X50" t="str">
        <f t="shared" si="7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AEE3-C047-448B-BB0D-6C8568C64400}">
  <sheetPr>
    <tabColor theme="5" tint="0.39997558519241921"/>
    <pageSetUpPr fitToPage="1"/>
  </sheetPr>
  <dimension ref="A1:X51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RowHeight="15" x14ac:dyDescent="0.25"/>
  <cols>
    <col min="1" max="1" width="18.28515625" customWidth="1"/>
    <col min="2" max="2" width="14.140625" bestFit="1" customWidth="1"/>
    <col min="3" max="3" width="58.7109375" bestFit="1" customWidth="1"/>
    <col min="4" max="4" width="18.42578125" style="4" customWidth="1"/>
    <col min="5" max="9" width="18.42578125" style="3" customWidth="1"/>
    <col min="10" max="10" width="16.85546875" style="4" customWidth="1"/>
    <col min="11" max="11" width="10.42578125" style="4" hidden="1" customWidth="1"/>
    <col min="12" max="13" width="8.42578125" style="4" hidden="1" customWidth="1"/>
    <col min="14" max="14" width="13.7109375" style="4" bestFit="1" customWidth="1"/>
    <col min="15" max="15" width="13.7109375" style="4" customWidth="1"/>
    <col min="16" max="16" width="12.140625" style="5" customWidth="1"/>
    <col min="17" max="17" width="11.5703125" style="4" customWidth="1"/>
    <col min="18" max="19" width="9.85546875" style="6" customWidth="1"/>
    <col min="20" max="20" width="9.7109375" style="5" customWidth="1"/>
    <col min="21" max="22" width="9.5703125" style="4" customWidth="1"/>
  </cols>
  <sheetData>
    <row r="1" spans="1:24" x14ac:dyDescent="0.25">
      <c r="A1" s="1" t="s">
        <v>0</v>
      </c>
      <c r="D1" s="2"/>
    </row>
    <row r="2" spans="1:24" x14ac:dyDescent="0.25">
      <c r="A2" s="1" t="s">
        <v>1</v>
      </c>
      <c r="B2" s="7" t="str">
        <f/>
        <v>2024-2026</v>
      </c>
    </row>
    <row r="3" spans="1:24" s="8" customFormat="1" ht="60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8" t="s">
        <v>15</v>
      </c>
      <c r="O3" s="8" t="s">
        <v>16</v>
      </c>
      <c r="P3" s="11" t="s">
        <v>17</v>
      </c>
      <c r="Q3" s="8" t="s">
        <v>18</v>
      </c>
      <c r="R3" s="12" t="s">
        <v>19</v>
      </c>
      <c r="S3" s="12" t="s">
        <v>20</v>
      </c>
      <c r="T3" s="11" t="s">
        <v>21</v>
      </c>
      <c r="U3" s="8" t="s">
        <v>22</v>
      </c>
      <c r="V3" s="12" t="s">
        <v>19</v>
      </c>
      <c r="W3" s="12" t="s">
        <v>20</v>
      </c>
    </row>
    <row r="4" spans="1:24" x14ac:dyDescent="0.25">
      <c r="A4" s="13" t="s">
        <v>23</v>
      </c>
      <c r="B4" s="14" t="s">
        <v>24</v>
      </c>
      <c r="C4" s="13" t="s">
        <v>25</v>
      </c>
      <c r="D4" s="15" t="s">
        <v>26</v>
      </c>
      <c r="E4" s="16">
        <f/>
        <v>41952709.01565063</v>
      </c>
      <c r="F4" s="17"/>
      <c r="G4" s="17"/>
      <c r="H4" s="17"/>
      <c r="I4" s="18"/>
      <c r="J4" s="19">
        <v>44866</v>
      </c>
      <c r="K4" s="20" t="str">
        <f>IF(J4=0," ",IF(DAY(J4)&lt;=14,TEXT(J4,"mmmm"),TEXT(EOMONTH(J4,1),"mmmm")))</f>
        <v>November</v>
      </c>
      <c r="L4" s="21">
        <f>YEAR(J4)</f>
        <v>2022</v>
      </c>
      <c r="M4" s="21">
        <f>IF(J4=0," ",YEAR(J4))</f>
        <v>2022</v>
      </c>
      <c r="N4" s="15" t="s">
        <v>27</v>
      </c>
      <c r="O4" s="23">
        <f/>
        <v>120.31</v>
      </c>
      <c r="P4" s="5">
        <f/>
        <v>117.81</v>
      </c>
      <c r="Q4" s="5">
        <f t="shared" ref="Q4:Q50" si="0">IF(P4=" "," ",P4*12)</f>
        <v>1413.72</v>
      </c>
      <c r="R4" s="24" t="s">
        <v>27</v>
      </c>
      <c r="S4" s="24"/>
      <c r="T4" s="5">
        <f/>
        <v>96.47</v>
      </c>
      <c r="U4" s="5">
        <f t="shared" ref="U4:U50" si="1">IF(T4=" "," ",T4*12)</f>
        <v>1157.6399999999999</v>
      </c>
      <c r="V4" s="24" t="s">
        <v>27</v>
      </c>
      <c r="W4" s="25"/>
      <c r="X4" t="str">
        <f>CONCATENATE(A4,D4)</f>
        <v>SupersededRev Req't</v>
      </c>
    </row>
    <row r="5" spans="1:24" x14ac:dyDescent="0.25">
      <c r="A5" s="26" t="s">
        <v>28</v>
      </c>
      <c r="B5" s="27" t="s">
        <v>29</v>
      </c>
      <c r="C5" s="26" t="s">
        <v>30</v>
      </c>
      <c r="D5" s="27" t="s">
        <v>31</v>
      </c>
      <c r="E5" s="28"/>
      <c r="F5" s="3">
        <f>IF(E5=0,0,(E5-LOOKUP(2,1/($X$4:$X$50="ActiveRev Req't"),$E$4:$E$50)))</f>
        <v>0</v>
      </c>
      <c r="G5" s="29" t="str">
        <f>IF(E5=0," ",(F5/LOOKUP(2,1/($X$4:$X$50="ActiveRev Req't"),$E$4:$E$50)))</f>
        <v xml:space="preserve"> </v>
      </c>
      <c r="H5" s="3">
        <f>IF(E5=0,0,E5-$E$4)</f>
        <v>0</v>
      </c>
      <c r="I5" s="30">
        <f>IF(H5=" "," ",H5/$E$4)</f>
        <v>0</v>
      </c>
      <c r="J5" s="31"/>
      <c r="K5" s="20" t="str">
        <f t="shared" ref="K5:K50" si="2">IF(J5=0," ",IF(DAY(J5)&lt;=14,TEXT(J5,"mmmm"),TEXT(EOMONTH(J5,1),"mmmm")))</f>
        <v xml:space="preserve"> </v>
      </c>
      <c r="L5" s="21" t="str">
        <f t="shared" ref="L5:L50" si="3">IF(J5=0," ",YEAR(J5))</f>
        <v xml:space="preserve"> </v>
      </c>
      <c r="M5" s="21" t="str">
        <f t="shared" ref="M5:M50" si="4">IF(J5=0," ",IF(AND(MONTH(J5)=12,K5="January"),YEAR(J5)+1,YEAR(J5)))</f>
        <v xml:space="preserve"> </v>
      </c>
      <c r="N5" s="31">
        <v>45291</v>
      </c>
      <c r="O5" s="4">
        <f>IF(B5=0," ",$O$4)</f>
        <v>120.31</v>
      </c>
      <c r="P5" s="5" t="str" cm="1">
        <f t="array" ref="P5"/>
        <v xml:space="preserve"> </v>
      </c>
      <c r="Q5" s="5" t="str">
        <f t="shared" si="0"/>
        <v xml:space="preserve"> </v>
      </c>
      <c r="R5" s="30" t="str" cm="1">
        <f t="array" ref="R5">IFERROR(IF(B5=0," ",(P5-LOOKUP(2,1/($X$4:$X$50="ActiveRev Req't"),$P$4:$P$50))/LOOKUP(2,1/($X$4:$X$50="ActiveRev Req't"),$P$4:$P$50))," ")</f>
        <v xml:space="preserve"> </v>
      </c>
      <c r="S5" s="30" t="str">
        <f t="shared" ref="S5:S50" si="5">IFERROR(IF(B5=0," ",(P5-$P$4)/$P$4)," ")</f>
        <v xml:space="preserve"> </v>
      </c>
      <c r="T5" s="5" t="str" cm="1">
        <f t="array" ref="T5"/>
        <v xml:space="preserve"> </v>
      </c>
      <c r="U5" s="5" t="str">
        <f t="shared" si="1"/>
        <v xml:space="preserve"> </v>
      </c>
      <c r="V5" s="30" t="str" cm="1">
        <f t="array" ref="V5">IFERROR(IF(F5=0," ",(T5-LOOKUP(2,1/($X$4:$X$50="ActiveRev Req't"),$T$4:$T$50))/LOOKUP(2,1/($X$4:$X$50="ActiveRev Req't"),$T$4:$T$50))," ")</f>
        <v xml:space="preserve"> </v>
      </c>
      <c r="W5" s="30" t="str">
        <f t="shared" ref="W5:W50" si="6">IFERROR(IF(B5=0," ",(T5-$T$4)/$T$4)," ")</f>
        <v xml:space="preserve"> </v>
      </c>
      <c r="X5" t="str">
        <f t="shared" ref="X5:X50" si="7">CONCATENATE(A5,D5)</f>
        <v>ActiveSurcharge</v>
      </c>
    </row>
    <row r="6" spans="1:24" x14ac:dyDescent="0.25">
      <c r="A6" s="26" t="s">
        <v>28</v>
      </c>
      <c r="B6" s="27" t="s">
        <v>32</v>
      </c>
      <c r="C6" s="26" t="s">
        <v>33</v>
      </c>
      <c r="D6" s="27" t="s">
        <v>59</v>
      </c>
      <c r="E6" s="28"/>
      <c r="F6" s="3">
        <f t="shared" ref="F6:F50" si="8">IF(E6=0,0,(E6-LOOKUP(2,1/($X$4:$X$50="ActiveRev Req't"),$E$4:$E$50)))</f>
        <v>0</v>
      </c>
      <c r="G6" s="29" t="str">
        <f t="shared" ref="G6:G50" si="9">IF(E6=0," ",(F6/LOOKUP(2,1/($X$4:$X$50="ActiveRev Req't"),$E$4:$E$50)))</f>
        <v xml:space="preserve"> </v>
      </c>
      <c r="H6" s="3">
        <f t="shared" ref="H6:H50" si="10">IF(E6=0,0,E6-$E$4)</f>
        <v>0</v>
      </c>
      <c r="I6" s="30">
        <f t="shared" ref="I6:I50" si="11">IF(H6=" "," ",H6/$E$4)</f>
        <v>0</v>
      </c>
      <c r="J6" s="31"/>
      <c r="K6" s="20" t="str">
        <f>IF(J6=0," ",IF(DAY(J6)&lt;=14,TEXT(J6,"mmmm"),TEXT(EOMONTH(J6,1),"mmmm")))</f>
        <v xml:space="preserve"> </v>
      </c>
      <c r="L6" s="21" t="str">
        <f t="shared" si="3"/>
        <v xml:space="preserve"> </v>
      </c>
      <c r="M6" s="21" t="str">
        <f t="shared" si="4"/>
        <v xml:space="preserve"> </v>
      </c>
      <c r="N6" s="31">
        <v>45015</v>
      </c>
      <c r="O6" s="4">
        <f t="shared" ref="O6:O50" si="12">IF(B6=0," ",$O$4)</f>
        <v>120.31</v>
      </c>
      <c r="P6" s="5" t="str" cm="1">
        <f t="array" ref="P6"/>
        <v xml:space="preserve"> </v>
      </c>
      <c r="Q6" s="5" t="str">
        <f t="shared" si="0"/>
        <v xml:space="preserve"> </v>
      </c>
      <c r="R6" s="30" t="str" cm="1">
        <f t="array" ref="R6">IFERROR(IF(B6=0," ",(P6-LOOKUP(2,1/($X$4:$X$50="ActiveRev Req't"),$P$4:$P$50))/LOOKUP(2,1/($X$4:$X$50="ActiveRev Req't"),$P$4:$P$50))," ")</f>
        <v xml:space="preserve"> </v>
      </c>
      <c r="S6" s="30" t="str">
        <f t="shared" si="5"/>
        <v xml:space="preserve"> </v>
      </c>
      <c r="T6" s="5" t="str" cm="1">
        <f t="array" ref="T6"/>
        <v xml:space="preserve"> </v>
      </c>
      <c r="U6" s="5" t="str">
        <f t="shared" si="1"/>
        <v xml:space="preserve"> </v>
      </c>
      <c r="V6" s="30" t="str" cm="1">
        <f t="array" ref="V6">IFERROR(IF(F6=0," ",(T6-LOOKUP(2,1/($X$4:$X$50="ActiveRev Req't"),$T$4:$T$50))/LOOKUP(2,1/($X$4:$X$50="ActiveRev Req't"),$T$4:$T$50))," ")</f>
        <v xml:space="preserve"> </v>
      </c>
      <c r="W6" s="30" t="str">
        <f t="shared" si="6"/>
        <v xml:space="preserve"> </v>
      </c>
      <c r="X6" t="str">
        <f t="shared" si="7"/>
        <v>ActiveCredit</v>
      </c>
    </row>
    <row r="7" spans="1:24" x14ac:dyDescent="0.25">
      <c r="A7" s="26" t="s">
        <v>28</v>
      </c>
      <c r="B7" s="27" t="s">
        <v>67</v>
      </c>
      <c r="C7" s="26" t="s">
        <v>35</v>
      </c>
      <c r="D7" s="27" t="s">
        <v>26</v>
      </c>
      <c r="E7" s="28">
        <f/>
        <v>41935201.873092324</v>
      </c>
      <c r="F7" s="3">
        <f t="shared" si="8"/>
        <v>0</v>
      </c>
      <c r="G7" s="29">
        <f t="shared" si="9"/>
        <v>0</v>
      </c>
      <c r="H7" s="3">
        <f t="shared" si="10"/>
        <v>-17507.142558306456</v>
      </c>
      <c r="I7" s="30">
        <f t="shared" si="11"/>
        <v>-4.1730660472427049E-4</v>
      </c>
      <c r="J7" s="31">
        <v>44927</v>
      </c>
      <c r="K7" s="20" t="str">
        <f>IF(J7=0," ",IF(DAY(J7)&lt;=14,TEXT(J7,"mmmm"),TEXT(EOMONTH(J7,1),"mmmm")))</f>
        <v>January</v>
      </c>
      <c r="L7" s="21">
        <f t="shared" si="3"/>
        <v>2023</v>
      </c>
      <c r="M7" s="21">
        <f t="shared" si="4"/>
        <v>2023</v>
      </c>
      <c r="N7" s="27"/>
      <c r="O7" s="4">
        <f t="shared" si="12"/>
        <v>120.31</v>
      </c>
      <c r="P7" s="5">
        <f/>
        <v>132.91</v>
      </c>
      <c r="Q7" s="5">
        <f t="shared" si="0"/>
        <v>1594.92</v>
      </c>
      <c r="R7" s="30" cm="1">
        <f t="array" ref="R7">IFERROR(IF(B7=0," ",(P7-LOOKUP(2,1/($X$4:$X$50="ActiveRev Req't"),$P$4:$P$50))/LOOKUP(2,1/($X$4:$X$50="ActiveRev Req't"),$P$4:$P$50))," ")</f>
        <v>0</v>
      </c>
      <c r="S7" s="30">
        <f t="shared" si="5"/>
        <v>0.12817248111365753</v>
      </c>
      <c r="T7" s="5">
        <f/>
        <v>108.33</v>
      </c>
      <c r="U7" s="5">
        <f t="shared" si="1"/>
        <v>1299.96</v>
      </c>
      <c r="V7" s="30" t="str" cm="1">
        <f t="array" ref="V7">IFERROR(IF(F7=0," ",(T7-LOOKUP(2,1/($X$4:$X$50="ActiveRev Req't"),$T$4:$T$50))/LOOKUP(2,1/($X$4:$X$50="ActiveRev Req't"),$T$4:$T$50))," ")</f>
        <v xml:space="preserve"> </v>
      </c>
      <c r="W7" s="30">
        <f t="shared" si="6"/>
        <v>0.12293977402301233</v>
      </c>
      <c r="X7" t="str">
        <f t="shared" si="7"/>
        <v>ActiveRev Req't</v>
      </c>
    </row>
    <row r="8" spans="1:24" x14ac:dyDescent="0.25">
      <c r="A8" s="26" t="s">
        <v>39</v>
      </c>
      <c r="B8" s="27" t="s">
        <v>67</v>
      </c>
      <c r="C8" s="26" t="s">
        <v>36</v>
      </c>
      <c r="D8" s="27" t="s">
        <v>31</v>
      </c>
      <c r="E8" s="28"/>
      <c r="F8" s="3">
        <f t="shared" si="8"/>
        <v>0</v>
      </c>
      <c r="G8" s="29" t="str">
        <f t="shared" si="9"/>
        <v xml:space="preserve"> </v>
      </c>
      <c r="H8" s="3">
        <f t="shared" si="10"/>
        <v>0</v>
      </c>
      <c r="I8" s="30">
        <f t="shared" si="11"/>
        <v>0</v>
      </c>
      <c r="J8" s="31">
        <v>44927</v>
      </c>
      <c r="K8" s="20" t="str">
        <f t="shared" ref="K8:K53" si="13">IF(J8=0," ",IF(DAY(J8)&lt;=14,TEXT(J8,"mmmm"),TEXT(EOMONTH(J8,1),"mmmm")))</f>
        <v>January</v>
      </c>
      <c r="L8" s="21">
        <f t="shared" si="3"/>
        <v>2023</v>
      </c>
      <c r="M8" s="21">
        <f t="shared" si="4"/>
        <v>2023</v>
      </c>
      <c r="N8" s="27"/>
      <c r="O8" s="4">
        <f t="shared" si="12"/>
        <v>120.31</v>
      </c>
      <c r="P8" s="5" cm="1">
        <f t="array" ref="P8"/>
        <v>0</v>
      </c>
      <c r="Q8" s="5">
        <f t="shared" si="0"/>
        <v>0</v>
      </c>
      <c r="R8" s="30" cm="1">
        <f t="array" ref="R8">IFERROR(IF(B8=0," ",(P8-LOOKUP(2,1/($X$4:$X$50="ActiveRev Req't"),$P$4:$P$50))/LOOKUP(2,1/($X$4:$X$50="ActiveRev Req't"),$P$4:$P$50))," ")</f>
        <v>-1</v>
      </c>
      <c r="S8" s="30">
        <f t="shared" si="5"/>
        <v>-1</v>
      </c>
      <c r="T8" s="5" cm="1">
        <f t="array" ref="T8"/>
        <v>0</v>
      </c>
      <c r="U8" s="5">
        <f t="shared" si="1"/>
        <v>0</v>
      </c>
      <c r="V8" s="30" t="str" cm="1">
        <f t="array" ref="V8">IFERROR(IF(F8=0," ",(T8-LOOKUP(2,1/($X$4:$X$50="ActiveRev Req't"),$T$4:$T$50))/LOOKUP(2,1/($X$4:$X$50="ActiveRev Req't"),$T$4:$T$50))," ")</f>
        <v xml:space="preserve"> </v>
      </c>
      <c r="W8" s="30">
        <f t="shared" si="6"/>
        <v>-1</v>
      </c>
      <c r="X8" t="str">
        <f t="shared" si="7"/>
        <v>AnticipatedSurcharge</v>
      </c>
    </row>
    <row r="9" spans="1:24" x14ac:dyDescent="0.25">
      <c r="A9" s="26" t="s">
        <v>39</v>
      </c>
      <c r="B9" s="27" t="s">
        <v>37</v>
      </c>
      <c r="C9" s="26" t="s">
        <v>38</v>
      </c>
      <c r="D9" s="27" t="s">
        <v>31</v>
      </c>
      <c r="E9" s="28"/>
      <c r="F9" s="3">
        <f t="shared" si="8"/>
        <v>0</v>
      </c>
      <c r="G9" s="29" t="str">
        <f t="shared" si="9"/>
        <v xml:space="preserve"> </v>
      </c>
      <c r="H9" s="3">
        <f t="shared" si="10"/>
        <v>0</v>
      </c>
      <c r="I9" s="30">
        <f t="shared" si="11"/>
        <v>0</v>
      </c>
      <c r="J9" s="31">
        <v>44927</v>
      </c>
      <c r="K9" s="20" t="str">
        <f t="shared" si="13"/>
        <v>January</v>
      </c>
      <c r="L9" s="21">
        <f t="shared" si="3"/>
        <v>2023</v>
      </c>
      <c r="M9" s="21">
        <f t="shared" si="4"/>
        <v>2023</v>
      </c>
      <c r="N9" s="27"/>
      <c r="O9" s="4">
        <f t="shared" si="12"/>
        <v>120.31</v>
      </c>
      <c r="P9" s="5" cm="1">
        <f t="array" ref="P9"/>
        <v>0</v>
      </c>
      <c r="Q9" s="5">
        <f t="shared" si="0"/>
        <v>0</v>
      </c>
      <c r="R9" s="30" cm="1">
        <f t="array" ref="R9">IFERROR(IF(B9=0," ",(P9-LOOKUP(2,1/($X$4:$X$50="ActiveRev Req't"),$P$4:$P$50))/LOOKUP(2,1/($X$4:$X$50="ActiveRev Req't"),$P$4:$P$50))," ")</f>
        <v>-1</v>
      </c>
      <c r="S9" s="30">
        <f t="shared" si="5"/>
        <v>-1</v>
      </c>
      <c r="T9" s="5" cm="1">
        <f t="array" ref="T9"/>
        <v>0</v>
      </c>
      <c r="U9" s="5">
        <f t="shared" si="1"/>
        <v>0</v>
      </c>
      <c r="V9" s="30" t="str" cm="1">
        <f t="array" ref="V9">IFERROR(IF(F9=0," ",(T9-LOOKUP(2,1/($X$4:$X$50="ActiveRev Req't"),$T$4:$T$50))/LOOKUP(2,1/($X$4:$X$50="ActiveRev Req't"),$T$4:$T$50))," ")</f>
        <v xml:space="preserve"> </v>
      </c>
      <c r="W9" s="30">
        <f t="shared" si="6"/>
        <v>-1</v>
      </c>
      <c r="X9" t="str">
        <f t="shared" si="7"/>
        <v>AnticipatedSurcharge</v>
      </c>
    </row>
    <row r="10" spans="1:24" x14ac:dyDescent="0.25">
      <c r="A10" s="26" t="s">
        <v>39</v>
      </c>
      <c r="B10" s="27" t="s">
        <v>42</v>
      </c>
      <c r="C10" s="26" t="s">
        <v>41</v>
      </c>
      <c r="D10" s="27" t="s">
        <v>26</v>
      </c>
      <c r="E10" s="28"/>
      <c r="F10" s="3">
        <f t="shared" si="8"/>
        <v>0</v>
      </c>
      <c r="G10" s="29" t="str">
        <f t="shared" si="9"/>
        <v xml:space="preserve"> </v>
      </c>
      <c r="H10" s="3">
        <f t="shared" si="10"/>
        <v>0</v>
      </c>
      <c r="I10" s="30">
        <f t="shared" si="11"/>
        <v>0</v>
      </c>
      <c r="J10" s="31"/>
      <c r="K10" s="20" t="str">
        <f t="shared" si="13"/>
        <v xml:space="preserve"> </v>
      </c>
      <c r="L10" s="21" t="str">
        <f t="shared" si="3"/>
        <v xml:space="preserve"> </v>
      </c>
      <c r="M10" s="21" t="str">
        <f t="shared" si="4"/>
        <v xml:space="preserve"> </v>
      </c>
      <c r="N10" s="27"/>
      <c r="O10" s="4">
        <f t="shared" si="12"/>
        <v>120.31</v>
      </c>
      <c r="P10" s="5" t="str" cm="1">
        <f t="array" ref="P10"/>
        <v xml:space="preserve"> </v>
      </c>
      <c r="Q10" s="5" t="str">
        <f t="shared" si="0"/>
        <v xml:space="preserve"> </v>
      </c>
      <c r="R10" s="30" t="str" cm="1">
        <f t="array" ref="R10">IFERROR(IF(B10=0," ",(P10-LOOKUP(2,1/($X$4:$X$50="ActiveRev Req't"),$P$4:$P$50))/LOOKUP(2,1/($X$4:$X$50="ActiveRev Req't"),$P$4:$P$50))," ")</f>
        <v xml:space="preserve"> </v>
      </c>
      <c r="S10" s="30" t="str">
        <f t="shared" si="5"/>
        <v xml:space="preserve"> </v>
      </c>
      <c r="T10" s="5" t="str" cm="1">
        <f t="array" ref="T10"/>
        <v xml:space="preserve"> </v>
      </c>
      <c r="U10" s="5" t="str">
        <f t="shared" si="1"/>
        <v xml:space="preserve"> </v>
      </c>
      <c r="V10" s="30" t="str" cm="1">
        <f t="array" ref="V10">IFERROR(IF(F10=0," ",(T10-LOOKUP(2,1/($X$4:$X$50="ActiveRev Req't"),$T$4:$T$50))/LOOKUP(2,1/($X$4:$X$50="ActiveRev Req't"),$T$4:$T$50))," ")</f>
        <v xml:space="preserve"> </v>
      </c>
      <c r="W10" s="30" t="str">
        <f t="shared" si="6"/>
        <v xml:space="preserve"> </v>
      </c>
      <c r="X10" t="str">
        <f t="shared" si="7"/>
        <v>AnticipatedRev Req't</v>
      </c>
    </row>
    <row r="11" spans="1:24" x14ac:dyDescent="0.25">
      <c r="A11" s="26" t="s">
        <v>39</v>
      </c>
      <c r="B11" s="27" t="s">
        <v>42</v>
      </c>
      <c r="C11" s="26" t="s">
        <v>43</v>
      </c>
      <c r="D11" s="27" t="s">
        <v>26</v>
      </c>
      <c r="E11" s="28"/>
      <c r="F11" s="3">
        <f t="shared" si="8"/>
        <v>0</v>
      </c>
      <c r="G11" s="29" t="str">
        <f t="shared" si="9"/>
        <v xml:space="preserve"> </v>
      </c>
      <c r="H11" s="3">
        <f t="shared" si="10"/>
        <v>0</v>
      </c>
      <c r="I11" s="30">
        <f t="shared" si="11"/>
        <v>0</v>
      </c>
      <c r="J11" s="31"/>
      <c r="K11" s="20" t="str">
        <f t="shared" si="13"/>
        <v xml:space="preserve"> </v>
      </c>
      <c r="L11" s="21" t="str">
        <f t="shared" si="3"/>
        <v xml:space="preserve"> </v>
      </c>
      <c r="M11" s="21" t="str">
        <f t="shared" si="4"/>
        <v xml:space="preserve"> </v>
      </c>
      <c r="N11" s="27"/>
      <c r="O11" s="4">
        <f t="shared" si="12"/>
        <v>120.31</v>
      </c>
      <c r="P11" s="5" t="str" cm="1">
        <f t="array" ref="P11"/>
        <v xml:space="preserve"> </v>
      </c>
      <c r="Q11" s="5" t="str">
        <f t="shared" si="0"/>
        <v xml:space="preserve"> </v>
      </c>
      <c r="R11" s="30" t="str" cm="1">
        <f t="array" ref="R11">IFERROR(IF(B11=0," ",(P11-LOOKUP(2,1/($X$4:$X$50="ActiveRev Req't"),$P$4:$P$50))/LOOKUP(2,1/($X$4:$X$50="ActiveRev Req't"),$P$4:$P$50))," ")</f>
        <v xml:space="preserve"> </v>
      </c>
      <c r="S11" s="30" t="str">
        <f t="shared" si="5"/>
        <v xml:space="preserve"> </v>
      </c>
      <c r="T11" s="5" t="str" cm="1">
        <f t="array" ref="T11"/>
        <v xml:space="preserve"> </v>
      </c>
      <c r="U11" s="5" t="str">
        <f t="shared" si="1"/>
        <v xml:space="preserve"> </v>
      </c>
      <c r="V11" s="30" t="str" cm="1">
        <f t="array" ref="V11">IFERROR(IF(F11=0," ",(T11-LOOKUP(2,1/($X$4:$X$50="ActiveRev Req't"),$T$4:$T$50))/LOOKUP(2,1/($X$4:$X$50="ActiveRev Req't"),$T$4:$T$50))," ")</f>
        <v xml:space="preserve"> </v>
      </c>
      <c r="W11" s="30" t="str">
        <f t="shared" si="6"/>
        <v xml:space="preserve"> </v>
      </c>
      <c r="X11" t="str">
        <f t="shared" si="7"/>
        <v>AnticipatedRev Req't</v>
      </c>
    </row>
    <row r="12" spans="1:24" x14ac:dyDescent="0.25">
      <c r="A12" s="26" t="s">
        <v>39</v>
      </c>
      <c r="B12" s="27" t="s">
        <v>42</v>
      </c>
      <c r="C12" s="26" t="s">
        <v>44</v>
      </c>
      <c r="D12" s="27" t="s">
        <v>31</v>
      </c>
      <c r="E12" s="28"/>
      <c r="F12" s="3">
        <f t="shared" si="8"/>
        <v>0</v>
      </c>
      <c r="G12" s="29" t="str">
        <f t="shared" si="9"/>
        <v xml:space="preserve"> </v>
      </c>
      <c r="H12" s="3">
        <f t="shared" si="10"/>
        <v>0</v>
      </c>
      <c r="I12" s="30">
        <f t="shared" si="11"/>
        <v>0</v>
      </c>
      <c r="J12" s="31"/>
      <c r="K12" s="20" t="str">
        <f t="shared" si="13"/>
        <v xml:space="preserve"> </v>
      </c>
      <c r="L12" s="21" t="str">
        <f t="shared" si="3"/>
        <v xml:space="preserve"> </v>
      </c>
      <c r="M12" s="21" t="str">
        <f t="shared" si="4"/>
        <v xml:space="preserve"> </v>
      </c>
      <c r="N12" s="27"/>
      <c r="O12" s="4">
        <f t="shared" si="12"/>
        <v>120.31</v>
      </c>
      <c r="P12" s="5" t="str" cm="1">
        <f t="array" ref="P12"/>
        <v xml:space="preserve"> </v>
      </c>
      <c r="Q12" s="5" t="str">
        <f t="shared" si="0"/>
        <v xml:space="preserve"> </v>
      </c>
      <c r="R12" s="30" t="str" cm="1">
        <f t="array" ref="R12">IFERROR(IF(B12=0," ",(P12-LOOKUP(2,1/($X$4:$X$50="ActiveRev Req't"),$P$4:$P$50))/LOOKUP(2,1/($X$4:$X$50="ActiveRev Req't"),$P$4:$P$50))," ")</f>
        <v xml:space="preserve"> </v>
      </c>
      <c r="S12" s="30" t="str">
        <f t="shared" si="5"/>
        <v xml:space="preserve"> </v>
      </c>
      <c r="T12" s="5" t="str" cm="1">
        <f t="array" ref="T12"/>
        <v xml:space="preserve"> </v>
      </c>
      <c r="U12" s="5" t="str">
        <f t="shared" si="1"/>
        <v xml:space="preserve"> </v>
      </c>
      <c r="V12" s="30" t="str" cm="1">
        <f t="array" ref="V12">IFERROR(IF(F12=0," ",(T12-LOOKUP(2,1/($X$4:$X$50="ActiveRev Req't"),$T$4:$T$50))/LOOKUP(2,1/($X$4:$X$50="ActiveRev Req't"),$T$4:$T$50))," ")</f>
        <v xml:space="preserve"> </v>
      </c>
      <c r="W12" s="30" t="str">
        <f t="shared" si="6"/>
        <v xml:space="preserve"> </v>
      </c>
      <c r="X12" t="str">
        <f t="shared" si="7"/>
        <v>AnticipatedSurcharge</v>
      </c>
    </row>
    <row r="13" spans="1:24" x14ac:dyDescent="0.25">
      <c r="A13" s="26" t="s">
        <v>39</v>
      </c>
      <c r="B13" s="27" t="s">
        <v>42</v>
      </c>
      <c r="C13" s="26" t="s">
        <v>45</v>
      </c>
      <c r="D13" s="27" t="s">
        <v>26</v>
      </c>
      <c r="E13" s="28"/>
      <c r="F13" s="3">
        <f t="shared" si="8"/>
        <v>0</v>
      </c>
      <c r="G13" s="29" t="str">
        <f t="shared" si="9"/>
        <v xml:space="preserve"> </v>
      </c>
      <c r="H13" s="3">
        <f t="shared" si="10"/>
        <v>0</v>
      </c>
      <c r="I13" s="30">
        <f t="shared" si="11"/>
        <v>0</v>
      </c>
      <c r="J13" s="31"/>
      <c r="K13" s="20" t="str">
        <f t="shared" si="13"/>
        <v xml:space="preserve"> </v>
      </c>
      <c r="L13" s="21" t="str">
        <f t="shared" si="3"/>
        <v xml:space="preserve"> </v>
      </c>
      <c r="M13" s="21" t="str">
        <f t="shared" si="4"/>
        <v xml:space="preserve"> </v>
      </c>
      <c r="N13" s="27"/>
      <c r="O13" s="4">
        <f t="shared" si="12"/>
        <v>120.31</v>
      </c>
      <c r="P13" s="5" t="str" cm="1">
        <f t="array" ref="P13"/>
        <v xml:space="preserve"> </v>
      </c>
      <c r="Q13" s="5" t="str">
        <f t="shared" si="0"/>
        <v xml:space="preserve"> </v>
      </c>
      <c r="R13" s="30" t="str" cm="1">
        <f t="array" ref="R13">IFERROR(IF(B13=0," ",(P13-LOOKUP(2,1/($X$4:$X$50="ActiveRev Req't"),$P$4:$P$50))/LOOKUP(2,1/($X$4:$X$50="ActiveRev Req't"),$P$4:$P$50))," ")</f>
        <v xml:space="preserve"> </v>
      </c>
      <c r="S13" s="30" t="str">
        <f t="shared" si="5"/>
        <v xml:space="preserve"> </v>
      </c>
      <c r="T13" s="5" t="str" cm="1">
        <f t="array" ref="T13"/>
        <v xml:space="preserve"> </v>
      </c>
      <c r="U13" s="5" t="str">
        <f t="shared" si="1"/>
        <v xml:space="preserve"> </v>
      </c>
      <c r="V13" s="30" t="str" cm="1">
        <f t="array" ref="V13">IFERROR(IF(F13=0," ",(T13-LOOKUP(2,1/($X$4:$X$50="ActiveRev Req't"),$T$4:$T$50))/LOOKUP(2,1/($X$4:$X$50="ActiveRev Req't"),$T$4:$T$50))," ")</f>
        <v xml:space="preserve"> </v>
      </c>
      <c r="W13" s="30" t="str">
        <f t="shared" si="6"/>
        <v xml:space="preserve"> </v>
      </c>
      <c r="X13" t="str">
        <f t="shared" si="7"/>
        <v>AnticipatedRev Req't</v>
      </c>
    </row>
    <row r="14" spans="1:24" x14ac:dyDescent="0.25">
      <c r="A14" s="26" t="s">
        <v>46</v>
      </c>
      <c r="B14" s="27" t="s">
        <v>47</v>
      </c>
      <c r="C14" s="26" t="s">
        <v>48</v>
      </c>
      <c r="D14" s="27" t="s">
        <v>26</v>
      </c>
      <c r="E14" s="28">
        <f/>
        <v>42567284.030000001</v>
      </c>
      <c r="F14" s="3">
        <f t="shared" si="8"/>
        <v>632082.15690767765</v>
      </c>
      <c r="G14" s="29">
        <f t="shared" si="9"/>
        <v>1.5072829715248193E-2</v>
      </c>
      <c r="H14" s="3">
        <f t="shared" si="10"/>
        <v>614575.01434937119</v>
      </c>
      <c r="I14" s="30">
        <f t="shared" si="11"/>
        <v>1.4649233119131865E-2</v>
      </c>
      <c r="J14" s="31">
        <v>45292</v>
      </c>
      <c r="K14" s="20" t="str">
        <f t="shared" si="13"/>
        <v>January</v>
      </c>
      <c r="L14" s="21">
        <f t="shared" si="3"/>
        <v>2024</v>
      </c>
      <c r="M14" s="21">
        <f t="shared" si="4"/>
        <v>2024</v>
      </c>
      <c r="N14" s="27"/>
      <c r="O14" s="4">
        <f t="shared" si="12"/>
        <v>120.31</v>
      </c>
      <c r="P14" s="5" cm="1">
        <f t="array" ref="P14"/>
        <v>130.59</v>
      </c>
      <c r="Q14" s="5">
        <f t="shared" si="0"/>
        <v>1567.08</v>
      </c>
      <c r="R14" s="30" cm="1">
        <f t="array" ref="R14">IFERROR(IF(B14=0," ",(P14-LOOKUP(2,1/($X$4:$X$50="ActiveRev Req't"),$P$4:$P$50))/LOOKUP(2,1/($X$4:$X$50="ActiveRev Req't"),$P$4:$P$50))," ")</f>
        <v>-1.7455420961552878E-2</v>
      </c>
      <c r="S14" s="30">
        <f t="shared" si="5"/>
        <v>0.10847975553857908</v>
      </c>
      <c r="T14" s="5" cm="1">
        <f t="array" ref="T14"/>
        <v>97.76</v>
      </c>
      <c r="U14" s="5">
        <f t="shared" si="1"/>
        <v>1173.1200000000001</v>
      </c>
      <c r="V14" s="30" cm="1">
        <f t="array" ref="V14">IFERROR(IF(F14=0," ",(T14-LOOKUP(2,1/($X$4:$X$50="ActiveRev Req't"),$T$4:$T$50))/LOOKUP(2,1/($X$4:$X$50="ActiveRev Req't"),$T$4:$T$50))," ")</f>
        <v>-9.7572232991784302E-2</v>
      </c>
      <c r="W14" s="30">
        <f t="shared" si="6"/>
        <v>1.3372032756297359E-2</v>
      </c>
      <c r="X14" t="str">
        <f t="shared" si="7"/>
        <v>Pending - FiledRev Req't</v>
      </c>
    </row>
    <row r="15" spans="1:24" x14ac:dyDescent="0.25">
      <c r="A15" s="26" t="s">
        <v>39</v>
      </c>
      <c r="B15" s="27" t="s">
        <v>42</v>
      </c>
      <c r="C15" s="26" t="s">
        <v>49</v>
      </c>
      <c r="D15" s="27" t="s">
        <v>31</v>
      </c>
      <c r="E15" s="28"/>
      <c r="F15" s="3">
        <f t="shared" si="8"/>
        <v>0</v>
      </c>
      <c r="G15" s="29" t="str">
        <f t="shared" si="9"/>
        <v xml:space="preserve"> </v>
      </c>
      <c r="H15" s="3">
        <f t="shared" si="10"/>
        <v>0</v>
      </c>
      <c r="I15" s="30">
        <f t="shared" si="11"/>
        <v>0</v>
      </c>
      <c r="J15" s="31"/>
      <c r="K15" s="20" t="str">
        <f t="shared" si="13"/>
        <v xml:space="preserve"> </v>
      </c>
      <c r="L15" s="21" t="str">
        <f t="shared" si="3"/>
        <v xml:space="preserve"> </v>
      </c>
      <c r="M15" s="21" t="str">
        <f t="shared" si="4"/>
        <v xml:space="preserve"> </v>
      </c>
      <c r="N15" s="27"/>
      <c r="O15" s="4">
        <f t="shared" si="12"/>
        <v>120.31</v>
      </c>
      <c r="P15" s="5" t="str" cm="1">
        <f t="array" ref="P15"/>
        <v xml:space="preserve"> </v>
      </c>
      <c r="Q15" s="5" t="str">
        <f t="shared" si="0"/>
        <v xml:space="preserve"> </v>
      </c>
      <c r="R15" s="30" t="str" cm="1">
        <f t="array" ref="R15">IFERROR(IF(B15=0," ",(P15-LOOKUP(2,1/($X$4:$X$50="ActiveRev Req't"),$P$4:$P$50))/LOOKUP(2,1/($X$4:$X$50="ActiveRev Req't"),$P$4:$P$50))," ")</f>
        <v xml:space="preserve"> </v>
      </c>
      <c r="S15" s="30" t="str">
        <f t="shared" si="5"/>
        <v xml:space="preserve"> </v>
      </c>
      <c r="T15" s="5" t="str" cm="1">
        <f t="array" ref="T15"/>
        <v xml:space="preserve"> </v>
      </c>
      <c r="U15" s="5" t="str">
        <f t="shared" si="1"/>
        <v xml:space="preserve"> </v>
      </c>
      <c r="V15" s="30" t="str" cm="1">
        <f t="array" ref="V15">IFERROR(IF(F15=0," ",(T15-LOOKUP(2,1/($X$4:$X$50="ActiveRev Req't"),$T$4:$T$50))/LOOKUP(2,1/($X$4:$X$50="ActiveRev Req't"),$T$4:$T$50))," ")</f>
        <v xml:space="preserve"> </v>
      </c>
      <c r="W15" s="30" t="str">
        <f t="shared" si="6"/>
        <v xml:space="preserve"> </v>
      </c>
      <c r="X15" t="str">
        <f t="shared" si="7"/>
        <v>AnticipatedSurcharge</v>
      </c>
    </row>
    <row r="16" spans="1:24" x14ac:dyDescent="0.25">
      <c r="A16" s="26" t="s">
        <v>39</v>
      </c>
      <c r="B16" s="27" t="s">
        <v>42</v>
      </c>
      <c r="C16" s="26" t="s">
        <v>50</v>
      </c>
      <c r="D16" s="27" t="s">
        <v>31</v>
      </c>
      <c r="E16" s="28"/>
      <c r="F16" s="3">
        <f t="shared" si="8"/>
        <v>0</v>
      </c>
      <c r="G16" s="29" t="str">
        <f t="shared" si="9"/>
        <v xml:space="preserve"> </v>
      </c>
      <c r="H16" s="3">
        <f t="shared" si="10"/>
        <v>0</v>
      </c>
      <c r="I16" s="30">
        <f t="shared" si="11"/>
        <v>0</v>
      </c>
      <c r="J16" s="31"/>
      <c r="K16" s="20" t="str">
        <f t="shared" si="13"/>
        <v xml:space="preserve"> </v>
      </c>
      <c r="L16" s="21" t="str">
        <f t="shared" si="3"/>
        <v xml:space="preserve"> </v>
      </c>
      <c r="M16" s="21" t="str">
        <f t="shared" si="4"/>
        <v xml:space="preserve"> </v>
      </c>
      <c r="N16" s="27"/>
      <c r="O16" s="4">
        <f t="shared" si="12"/>
        <v>120.31</v>
      </c>
      <c r="P16" s="5" t="str" cm="1">
        <f t="array" ref="P16"/>
        <v xml:space="preserve"> </v>
      </c>
      <c r="Q16" s="5" t="str">
        <f t="shared" si="0"/>
        <v xml:space="preserve"> </v>
      </c>
      <c r="R16" s="30" t="str" cm="1">
        <f t="array" ref="R16">IFERROR(IF(B16=0," ",(P16-LOOKUP(2,1/($X$4:$X$50="ActiveRev Req't"),$P$4:$P$50))/LOOKUP(2,1/($X$4:$X$50="ActiveRev Req't"),$P$4:$P$50))," ")</f>
        <v xml:space="preserve"> </v>
      </c>
      <c r="S16" s="30" t="str">
        <f t="shared" si="5"/>
        <v xml:space="preserve"> </v>
      </c>
      <c r="T16" s="5" t="str" cm="1">
        <f t="array" ref="T16"/>
        <v xml:space="preserve"> </v>
      </c>
      <c r="U16" s="5" t="str">
        <f t="shared" si="1"/>
        <v xml:space="preserve"> </v>
      </c>
      <c r="V16" s="30" t="str" cm="1">
        <f t="array" ref="V16">IFERROR(IF(F16=0," ",(T16-LOOKUP(2,1/($X$4:$X$50="ActiveRev Req't"),$T$4:$T$50))/LOOKUP(2,1/($X$4:$X$50="ActiveRev Req't"),$T$4:$T$50))," ")</f>
        <v xml:space="preserve"> </v>
      </c>
      <c r="W16" s="30" t="str">
        <f t="shared" si="6"/>
        <v xml:space="preserve"> </v>
      </c>
      <c r="X16" t="str">
        <f t="shared" si="7"/>
        <v>AnticipatedSurcharge</v>
      </c>
    </row>
    <row r="17" spans="1:24" x14ac:dyDescent="0.25">
      <c r="A17" s="26" t="s">
        <v>39</v>
      </c>
      <c r="B17" s="27" t="s">
        <v>42</v>
      </c>
      <c r="C17" s="26" t="s">
        <v>51</v>
      </c>
      <c r="D17" s="27" t="s">
        <v>31</v>
      </c>
      <c r="E17" s="28"/>
      <c r="F17" s="3">
        <f t="shared" si="8"/>
        <v>0</v>
      </c>
      <c r="G17" s="29" t="str">
        <f t="shared" si="9"/>
        <v xml:space="preserve"> </v>
      </c>
      <c r="H17" s="3">
        <f t="shared" si="10"/>
        <v>0</v>
      </c>
      <c r="I17" s="30">
        <f t="shared" si="11"/>
        <v>0</v>
      </c>
      <c r="J17" s="31"/>
      <c r="K17" s="20" t="str">
        <f t="shared" si="13"/>
        <v xml:space="preserve"> </v>
      </c>
      <c r="L17" s="21" t="str">
        <f t="shared" si="3"/>
        <v xml:space="preserve"> </v>
      </c>
      <c r="M17" s="21" t="str">
        <f t="shared" si="4"/>
        <v xml:space="preserve"> </v>
      </c>
      <c r="N17" s="27"/>
      <c r="O17" s="4">
        <f t="shared" si="12"/>
        <v>120.31</v>
      </c>
      <c r="P17" s="5" t="str" cm="1">
        <f t="array" ref="P17"/>
        <v xml:space="preserve"> </v>
      </c>
      <c r="Q17" s="5" t="str">
        <f t="shared" si="0"/>
        <v xml:space="preserve"> </v>
      </c>
      <c r="R17" s="30" t="str" cm="1">
        <f t="array" ref="R17">IFERROR(IF(B17=0," ",(P17-LOOKUP(2,1/($X$4:$X$50="ActiveRev Req't"),$P$4:$P$50))/LOOKUP(2,1/($X$4:$X$50="ActiveRev Req't"),$P$4:$P$50))," ")</f>
        <v xml:space="preserve"> </v>
      </c>
      <c r="S17" s="30" t="str">
        <f t="shared" si="5"/>
        <v xml:space="preserve"> </v>
      </c>
      <c r="T17" s="5" t="str" cm="1">
        <f t="array" ref="T17"/>
        <v xml:space="preserve"> </v>
      </c>
      <c r="U17" s="5" t="str">
        <f t="shared" si="1"/>
        <v xml:space="preserve"> </v>
      </c>
      <c r="V17" s="30" t="str" cm="1">
        <f t="array" ref="V17">IFERROR(IF(F17=0," ",(T17-LOOKUP(2,1/($X$4:$X$50="ActiveRev Req't"),$T$4:$T$50))/LOOKUP(2,1/($X$4:$X$50="ActiveRev Req't"),$T$4:$T$50))," ")</f>
        <v xml:space="preserve"> </v>
      </c>
      <c r="W17" s="30" t="str">
        <f t="shared" si="6"/>
        <v xml:space="preserve"> </v>
      </c>
      <c r="X17" t="str">
        <f t="shared" si="7"/>
        <v>AnticipatedSurcharge</v>
      </c>
    </row>
    <row r="18" spans="1:24" x14ac:dyDescent="0.25">
      <c r="A18" s="26" t="s">
        <v>39</v>
      </c>
      <c r="B18" s="27" t="s">
        <v>42</v>
      </c>
      <c r="C18" s="26" t="s">
        <v>45</v>
      </c>
      <c r="D18" s="27" t="s">
        <v>26</v>
      </c>
      <c r="E18" s="28"/>
      <c r="F18" s="3">
        <f t="shared" si="8"/>
        <v>0</v>
      </c>
      <c r="G18" s="29" t="str">
        <f t="shared" si="9"/>
        <v xml:space="preserve"> </v>
      </c>
      <c r="H18" s="3">
        <f t="shared" si="10"/>
        <v>0</v>
      </c>
      <c r="I18" s="30">
        <f t="shared" si="11"/>
        <v>0</v>
      </c>
      <c r="J18" s="31"/>
      <c r="K18" s="20" t="str">
        <f t="shared" si="13"/>
        <v xml:space="preserve"> </v>
      </c>
      <c r="L18" s="21" t="str">
        <f t="shared" si="3"/>
        <v xml:space="preserve"> </v>
      </c>
      <c r="M18" s="21" t="str">
        <f t="shared" si="4"/>
        <v xml:space="preserve"> </v>
      </c>
      <c r="N18" s="27"/>
      <c r="O18" s="4">
        <f t="shared" si="12"/>
        <v>120.31</v>
      </c>
      <c r="P18" s="5" t="str" cm="1">
        <f t="array" ref="P18"/>
        <v xml:space="preserve"> </v>
      </c>
      <c r="Q18" s="5" t="str">
        <f t="shared" si="0"/>
        <v xml:space="preserve"> </v>
      </c>
      <c r="R18" s="30" t="str" cm="1">
        <f t="array" ref="R18">IFERROR(IF(B18=0," ",(P18-LOOKUP(2,1/($X$4:$X$50="ActiveRev Req't"),$P$4:$P$50))/LOOKUP(2,1/($X$4:$X$50="ActiveRev Req't"),$P$4:$P$50))," ")</f>
        <v xml:space="preserve"> </v>
      </c>
      <c r="S18" s="30" t="str">
        <f t="shared" si="5"/>
        <v xml:space="preserve"> </v>
      </c>
      <c r="T18" s="5" t="str" cm="1">
        <f t="array" ref="T18"/>
        <v xml:space="preserve"> </v>
      </c>
      <c r="U18" s="5" t="str">
        <f t="shared" si="1"/>
        <v xml:space="preserve"> </v>
      </c>
      <c r="V18" s="30" t="str" cm="1">
        <f t="array" ref="V18">IFERROR(IF(F18=0," ",(T18-LOOKUP(2,1/($X$4:$X$50="ActiveRev Req't"),$T$4:$T$50))/LOOKUP(2,1/($X$4:$X$50="ActiveRev Req't"),$T$4:$T$50))," ")</f>
        <v xml:space="preserve"> </v>
      </c>
      <c r="W18" s="30" t="str">
        <f t="shared" si="6"/>
        <v xml:space="preserve"> </v>
      </c>
      <c r="X18" t="str">
        <f t="shared" si="7"/>
        <v>AnticipatedRev Req't</v>
      </c>
    </row>
    <row r="19" spans="1:24" x14ac:dyDescent="0.25">
      <c r="A19" s="26" t="s">
        <v>46</v>
      </c>
      <c r="B19" s="27" t="s">
        <v>47</v>
      </c>
      <c r="C19" s="26" t="s">
        <v>52</v>
      </c>
      <c r="D19" s="27" t="s">
        <v>26</v>
      </c>
      <c r="E19" s="28">
        <f/>
        <v>45913911.030000001</v>
      </c>
      <c r="F19" s="3">
        <f t="shared" si="8"/>
        <v>3978709.1569076777</v>
      </c>
      <c r="G19" s="29">
        <f t="shared" si="9"/>
        <v>9.4877548674938222E-2</v>
      </c>
      <c r="H19" s="3">
        <f t="shared" si="10"/>
        <v>3961202.0143493712</v>
      </c>
      <c r="I19" s="30">
        <f t="shared" si="11"/>
        <v>9.4420649042511851E-2</v>
      </c>
      <c r="J19" s="31">
        <v>45658</v>
      </c>
      <c r="K19" s="20" t="str">
        <f t="shared" si="13"/>
        <v>January</v>
      </c>
      <c r="L19" s="21">
        <f t="shared" si="3"/>
        <v>2025</v>
      </c>
      <c r="M19" s="21">
        <f t="shared" si="4"/>
        <v>2025</v>
      </c>
      <c r="N19" s="27"/>
      <c r="O19" s="4">
        <f t="shared" si="12"/>
        <v>120.31</v>
      </c>
      <c r="P19" s="5" cm="1">
        <f t="array" ref="P19"/>
        <v>137.99</v>
      </c>
      <c r="Q19" s="5">
        <f t="shared" si="0"/>
        <v>1655.88</v>
      </c>
      <c r="R19" s="30" cm="1">
        <f t="array" ref="R19">IFERROR(IF(B19=0," ",(P19-LOOKUP(2,1/($X$4:$X$50="ActiveRev Req't"),$P$4:$P$50))/LOOKUP(2,1/($X$4:$X$50="ActiveRev Req't"),$P$4:$P$50))," ")</f>
        <v>3.8221352795124612E-2</v>
      </c>
      <c r="S19" s="30">
        <f t="shared" si="5"/>
        <v>0.1712927595280537</v>
      </c>
      <c r="T19" s="5" cm="1">
        <f t="array" ref="T19"/>
        <v>103.32</v>
      </c>
      <c r="U19" s="5">
        <f t="shared" si="1"/>
        <v>1239.8399999999999</v>
      </c>
      <c r="V19" s="30" cm="1">
        <f t="array" ref="V19">IFERROR(IF(F19=0," ",(T19-LOOKUP(2,1/($X$4:$X$50="ActiveRev Req't"),$T$4:$T$50))/LOOKUP(2,1/($X$4:$X$50="ActiveRev Req't"),$T$4:$T$50))," ")</f>
        <v>-4.6247576848518462E-2</v>
      </c>
      <c r="W19" s="30">
        <f t="shared" si="6"/>
        <v>7.1006530527625109E-2</v>
      </c>
      <c r="X19" t="str">
        <f t="shared" si="7"/>
        <v>Pending - FiledRev Req't</v>
      </c>
    </row>
    <row r="20" spans="1:24" x14ac:dyDescent="0.25">
      <c r="A20" s="26" t="s">
        <v>39</v>
      </c>
      <c r="B20" s="27" t="s">
        <v>42</v>
      </c>
      <c r="C20" s="26" t="s">
        <v>36</v>
      </c>
      <c r="D20" s="27" t="s">
        <v>31</v>
      </c>
      <c r="E20" s="28"/>
      <c r="F20" s="3">
        <f t="shared" si="8"/>
        <v>0</v>
      </c>
      <c r="G20" s="29" t="str">
        <f t="shared" si="9"/>
        <v xml:space="preserve"> </v>
      </c>
      <c r="H20" s="3">
        <f t="shared" si="10"/>
        <v>0</v>
      </c>
      <c r="I20" s="30">
        <f t="shared" si="11"/>
        <v>0</v>
      </c>
      <c r="J20" s="31"/>
      <c r="K20" s="20" t="str">
        <f t="shared" si="13"/>
        <v xml:space="preserve"> </v>
      </c>
      <c r="L20" s="21" t="str">
        <f t="shared" si="3"/>
        <v xml:space="preserve"> </v>
      </c>
      <c r="M20" s="21" t="str">
        <f t="shared" si="4"/>
        <v xml:space="preserve"> </v>
      </c>
      <c r="N20" s="27"/>
      <c r="O20" s="4">
        <f t="shared" si="12"/>
        <v>120.31</v>
      </c>
      <c r="P20" s="5" t="str" cm="1">
        <f t="array" ref="P20"/>
        <v xml:space="preserve"> </v>
      </c>
      <c r="Q20" s="5" t="str">
        <f t="shared" si="0"/>
        <v xml:space="preserve"> </v>
      </c>
      <c r="R20" s="30" t="str" cm="1">
        <f t="array" ref="R20">IFERROR(IF(B20=0," ",(P20-LOOKUP(2,1/($X$4:$X$50="ActiveRev Req't"),$P$4:$P$50))/LOOKUP(2,1/($X$4:$X$50="ActiveRev Req't"),$P$4:$P$50))," ")</f>
        <v xml:space="preserve"> </v>
      </c>
      <c r="S20" s="30" t="str">
        <f t="shared" si="5"/>
        <v xml:space="preserve"> </v>
      </c>
      <c r="T20" s="5" t="str" cm="1">
        <f t="array" ref="T20"/>
        <v xml:space="preserve"> </v>
      </c>
      <c r="U20" s="5" t="str">
        <f t="shared" si="1"/>
        <v xml:space="preserve"> </v>
      </c>
      <c r="V20" s="30" t="str" cm="1">
        <f t="array" ref="V20">IFERROR(IF(F20=0," ",(T20-LOOKUP(2,1/($X$4:$X$50="ActiveRev Req't"),$T$4:$T$50))/LOOKUP(2,1/($X$4:$X$50="ActiveRev Req't"),$T$4:$T$50))," ")</f>
        <v xml:space="preserve"> </v>
      </c>
      <c r="W20" s="30" t="str">
        <f t="shared" si="6"/>
        <v xml:space="preserve"> </v>
      </c>
      <c r="X20" t="str">
        <f t="shared" si="7"/>
        <v>AnticipatedSurcharge</v>
      </c>
    </row>
    <row r="21" spans="1:24" x14ac:dyDescent="0.25">
      <c r="A21" s="26" t="s">
        <v>39</v>
      </c>
      <c r="B21" s="27" t="s">
        <v>42</v>
      </c>
      <c r="C21" s="26" t="s">
        <v>45</v>
      </c>
      <c r="D21" s="27" t="s">
        <v>26</v>
      </c>
      <c r="E21" s="28"/>
      <c r="F21" s="3">
        <f t="shared" si="8"/>
        <v>0</v>
      </c>
      <c r="G21" s="29" t="str">
        <f t="shared" si="9"/>
        <v xml:space="preserve"> </v>
      </c>
      <c r="H21" s="3">
        <f t="shared" si="10"/>
        <v>0</v>
      </c>
      <c r="I21" s="30">
        <f t="shared" si="11"/>
        <v>0</v>
      </c>
      <c r="J21" s="31"/>
      <c r="K21" s="20" t="str">
        <f t="shared" si="13"/>
        <v xml:space="preserve"> </v>
      </c>
      <c r="L21" s="21" t="str">
        <f t="shared" si="3"/>
        <v xml:space="preserve"> </v>
      </c>
      <c r="M21" s="21" t="str">
        <f t="shared" si="4"/>
        <v xml:space="preserve"> </v>
      </c>
      <c r="N21" s="27"/>
      <c r="O21" s="4">
        <f t="shared" si="12"/>
        <v>120.31</v>
      </c>
      <c r="P21" s="5" t="str" cm="1">
        <f t="array" ref="P21"/>
        <v xml:space="preserve"> </v>
      </c>
      <c r="Q21" s="5" t="str">
        <f t="shared" si="0"/>
        <v xml:space="preserve"> </v>
      </c>
      <c r="R21" s="30" t="str" cm="1">
        <f t="array" ref="R21">IFERROR(IF(B21=0," ",(P21-LOOKUP(2,1/($X$4:$X$50="ActiveRev Req't"),$P$4:$P$50))/LOOKUP(2,1/($X$4:$X$50="ActiveRev Req't"),$P$4:$P$50))," ")</f>
        <v xml:space="preserve"> </v>
      </c>
      <c r="S21" s="30" t="str">
        <f t="shared" si="5"/>
        <v xml:space="preserve"> </v>
      </c>
      <c r="T21" s="5" t="str" cm="1">
        <f t="array" ref="T21"/>
        <v xml:space="preserve"> </v>
      </c>
      <c r="U21" s="5" t="str">
        <f t="shared" si="1"/>
        <v xml:space="preserve"> </v>
      </c>
      <c r="V21" s="30" t="str" cm="1">
        <f t="array" ref="V21">IFERROR(IF(F21=0," ",(T21-LOOKUP(2,1/($X$4:$X$50="ActiveRev Req't"),$T$4:$T$50))/LOOKUP(2,1/($X$4:$X$50="ActiveRev Req't"),$T$4:$T$50))," ")</f>
        <v xml:space="preserve"> </v>
      </c>
      <c r="W21" s="30" t="str">
        <f t="shared" si="6"/>
        <v xml:space="preserve"> </v>
      </c>
      <c r="X21" t="str">
        <f t="shared" si="7"/>
        <v>AnticipatedRev Req't</v>
      </c>
    </row>
    <row r="22" spans="1:24" x14ac:dyDescent="0.25">
      <c r="A22" s="26" t="s">
        <v>46</v>
      </c>
      <c r="B22" s="27" t="s">
        <v>47</v>
      </c>
      <c r="C22" s="26" t="s">
        <v>53</v>
      </c>
      <c r="D22" s="27" t="s">
        <v>26</v>
      </c>
      <c r="E22" s="28">
        <f/>
        <v>48217392.442293949</v>
      </c>
      <c r="F22" s="3">
        <f t="shared" si="8"/>
        <v>6282190.5692016259</v>
      </c>
      <c r="G22" s="29">
        <f t="shared" si="9"/>
        <v>0.1498070901915125</v>
      </c>
      <c r="H22" s="3">
        <f t="shared" si="10"/>
        <v>6264683.4266433194</v>
      </c>
      <c r="I22" s="30">
        <f t="shared" si="11"/>
        <v>0.14932726809861679</v>
      </c>
      <c r="J22" s="31">
        <v>46023</v>
      </c>
      <c r="K22" s="20" t="str">
        <f t="shared" si="13"/>
        <v>January</v>
      </c>
      <c r="L22" s="21">
        <f t="shared" si="3"/>
        <v>2026</v>
      </c>
      <c r="M22" s="21">
        <f t="shared" si="4"/>
        <v>2026</v>
      </c>
      <c r="N22" s="27"/>
      <c r="O22" s="4">
        <f t="shared" si="12"/>
        <v>120.31</v>
      </c>
      <c r="P22" s="5" cm="1">
        <f t="array" ref="P22"/>
        <v>144.32</v>
      </c>
      <c r="Q22" s="5">
        <f t="shared" si="0"/>
        <v>1731.84</v>
      </c>
      <c r="R22" s="30" cm="1">
        <f t="array" ref="R22">IFERROR(IF(B22=0," ",(P22-LOOKUP(2,1/($X$4:$X$50="ActiveRev Req't"),$P$4:$P$50))/LOOKUP(2,1/($X$4:$X$50="ActiveRev Req't"),$P$4:$P$50))," ")</f>
        <v>8.5847566022120209E-2</v>
      </c>
      <c r="S22" s="30">
        <f t="shared" si="5"/>
        <v>0.22502334267040142</v>
      </c>
      <c r="T22" s="5" cm="1">
        <f t="array" ref="T22"/>
        <v>108.06</v>
      </c>
      <c r="U22" s="5">
        <f t="shared" si="1"/>
        <v>1296.72</v>
      </c>
      <c r="V22" s="30" cm="1">
        <f t="array" ref="V22">IFERROR(IF(F22=0," ",(T22-LOOKUP(2,1/($X$4:$X$50="ActiveRev Req't"),$T$4:$T$50))/LOOKUP(2,1/($X$4:$X$50="ActiveRev Req't"),$T$4:$T$50))," ")</f>
        <v>-2.4923843810578418E-3</v>
      </c>
      <c r="W22" s="30">
        <f t="shared" si="6"/>
        <v>0.12014097646936875</v>
      </c>
      <c r="X22" t="str">
        <f t="shared" si="7"/>
        <v>Pending - FiledRev Req't</v>
      </c>
    </row>
    <row r="23" spans="1:24" x14ac:dyDescent="0.25">
      <c r="A23" s="26" t="s">
        <v>39</v>
      </c>
      <c r="B23" s="27" t="s">
        <v>42</v>
      </c>
      <c r="C23" s="26" t="s">
        <v>36</v>
      </c>
      <c r="D23" s="27" t="s">
        <v>31</v>
      </c>
      <c r="E23" s="28"/>
      <c r="F23" s="3">
        <f t="shared" si="8"/>
        <v>0</v>
      </c>
      <c r="G23" s="29" t="str">
        <f t="shared" si="9"/>
        <v xml:space="preserve"> </v>
      </c>
      <c r="H23" s="3">
        <f t="shared" si="10"/>
        <v>0</v>
      </c>
      <c r="I23" s="30">
        <f t="shared" si="11"/>
        <v>0</v>
      </c>
      <c r="J23" s="31"/>
      <c r="K23" s="20" t="str">
        <f t="shared" si="13"/>
        <v xml:space="preserve"> </v>
      </c>
      <c r="L23" s="21" t="str">
        <f t="shared" si="3"/>
        <v xml:space="preserve"> </v>
      </c>
      <c r="M23" s="21" t="str">
        <f t="shared" si="4"/>
        <v xml:space="preserve"> </v>
      </c>
      <c r="N23" s="27"/>
      <c r="O23" s="4">
        <f t="shared" si="12"/>
        <v>120.31</v>
      </c>
      <c r="P23" s="5" t="str" cm="1">
        <f t="array" ref="P23"/>
        <v xml:space="preserve"> </v>
      </c>
      <c r="Q23" s="5" t="str">
        <f t="shared" si="0"/>
        <v xml:space="preserve"> </v>
      </c>
      <c r="R23" s="30" t="str" cm="1">
        <f t="array" ref="R23">IFERROR(IF(B23=0," ",(P23-LOOKUP(2,1/($X$4:$X$50="ActiveRev Req't"),$P$4:$P$50))/LOOKUP(2,1/($X$4:$X$50="ActiveRev Req't"),$P$4:$P$50))," ")</f>
        <v xml:space="preserve"> </v>
      </c>
      <c r="S23" s="30" t="str">
        <f t="shared" si="5"/>
        <v xml:space="preserve"> </v>
      </c>
      <c r="T23" s="5" t="str" cm="1">
        <f t="array" ref="T23"/>
        <v xml:space="preserve"> </v>
      </c>
      <c r="U23" s="5" t="str">
        <f t="shared" si="1"/>
        <v xml:space="preserve"> </v>
      </c>
      <c r="V23" s="30" t="str" cm="1">
        <f t="array" ref="V23">IFERROR(IF(F23=0," ",(T23-LOOKUP(2,1/($X$4:$X$50="ActiveRev Req't"),$T$4:$T$50))/LOOKUP(2,1/($X$4:$X$50="ActiveRev Req't"),$T$4:$T$50))," ")</f>
        <v xml:space="preserve"> </v>
      </c>
      <c r="W23" s="30" t="str">
        <f t="shared" si="6"/>
        <v xml:space="preserve"> </v>
      </c>
      <c r="X23" t="str">
        <f t="shared" si="7"/>
        <v>AnticipatedSurcharge</v>
      </c>
    </row>
    <row r="24" spans="1:24" x14ac:dyDescent="0.25">
      <c r="A24" s="26" t="s">
        <v>39</v>
      </c>
      <c r="B24" s="27" t="s">
        <v>42</v>
      </c>
      <c r="C24" s="26" t="s">
        <v>45</v>
      </c>
      <c r="D24" s="27" t="s">
        <v>26</v>
      </c>
      <c r="E24" s="28"/>
      <c r="F24" s="3">
        <f t="shared" si="8"/>
        <v>0</v>
      </c>
      <c r="G24" s="29" t="str">
        <f t="shared" si="9"/>
        <v xml:space="preserve"> </v>
      </c>
      <c r="H24" s="3">
        <f t="shared" si="10"/>
        <v>0</v>
      </c>
      <c r="I24" s="30">
        <f t="shared" si="11"/>
        <v>0</v>
      </c>
      <c r="J24" s="31"/>
      <c r="K24" s="20" t="str">
        <f t="shared" si="13"/>
        <v xml:space="preserve"> </v>
      </c>
      <c r="L24" s="21" t="str">
        <f t="shared" si="3"/>
        <v xml:space="preserve"> </v>
      </c>
      <c r="M24" s="21" t="str">
        <f t="shared" si="4"/>
        <v xml:space="preserve"> </v>
      </c>
      <c r="N24" s="27"/>
      <c r="O24" s="4">
        <f t="shared" si="12"/>
        <v>120.31</v>
      </c>
      <c r="P24" s="5" t="str" cm="1">
        <f t="array" ref="P24"/>
        <v xml:space="preserve"> </v>
      </c>
      <c r="Q24" s="5" t="str">
        <f t="shared" si="0"/>
        <v xml:space="preserve"> </v>
      </c>
      <c r="R24" s="30" t="str" cm="1">
        <f t="array" ref="R24">IFERROR(IF(B24=0," ",(P24-LOOKUP(2,1/($X$4:$X$50="ActiveRev Req't"),$P$4:$P$50))/LOOKUP(2,1/($X$4:$X$50="ActiveRev Req't"),$P$4:$P$50))," ")</f>
        <v xml:space="preserve"> </v>
      </c>
      <c r="S24" s="30" t="str">
        <f t="shared" si="5"/>
        <v xml:space="preserve"> </v>
      </c>
      <c r="T24" s="5" t="str" cm="1">
        <f t="array" ref="T24"/>
        <v xml:space="preserve"> </v>
      </c>
      <c r="U24" s="5" t="str">
        <f t="shared" si="1"/>
        <v xml:space="preserve"> </v>
      </c>
      <c r="V24" s="30" t="str" cm="1">
        <f t="array" ref="V24">IFERROR(IF(F24=0," ",(T24-LOOKUP(2,1/($X$4:$X$50="ActiveRev Req't"),$T$4:$T$50))/LOOKUP(2,1/($X$4:$X$50="ActiveRev Req't"),$T$4:$T$50))," ")</f>
        <v xml:space="preserve"> </v>
      </c>
      <c r="W24" s="30" t="str">
        <f t="shared" si="6"/>
        <v xml:space="preserve"> </v>
      </c>
      <c r="X24" t="str">
        <f t="shared" si="7"/>
        <v>AnticipatedRev Req't</v>
      </c>
    </row>
    <row r="25" spans="1:24" x14ac:dyDescent="0.25">
      <c r="A25" s="26"/>
      <c r="B25" s="26"/>
      <c r="C25" s="26"/>
      <c r="D25" s="27"/>
      <c r="E25" s="28"/>
      <c r="F25" s="3">
        <f t="shared" si="8"/>
        <v>0</v>
      </c>
      <c r="G25" s="29" t="str">
        <f t="shared" si="9"/>
        <v xml:space="preserve"> </v>
      </c>
      <c r="H25" s="3">
        <f t="shared" si="10"/>
        <v>0</v>
      </c>
      <c r="I25" s="30">
        <f t="shared" si="11"/>
        <v>0</v>
      </c>
      <c r="J25" s="27"/>
      <c r="K25" s="20" t="str">
        <f t="shared" si="13"/>
        <v xml:space="preserve"> </v>
      </c>
      <c r="L25" s="21" t="str">
        <f t="shared" si="3"/>
        <v xml:space="preserve"> </v>
      </c>
      <c r="M25" s="21" t="str">
        <f t="shared" si="4"/>
        <v xml:space="preserve"> </v>
      </c>
      <c r="N25" s="27"/>
      <c r="O25" s="4" t="str">
        <f t="shared" si="12"/>
        <v xml:space="preserve"> </v>
      </c>
      <c r="P25" s="5" t="str" cm="1">
        <f t="array" ref="P25"/>
        <v xml:space="preserve"> </v>
      </c>
      <c r="Q25" s="5" t="str">
        <f t="shared" si="0"/>
        <v xml:space="preserve"> </v>
      </c>
      <c r="R25" s="30" t="str" cm="1">
        <f t="array" ref="R25">IFERROR(IF(B25=0," ",(P25-LOOKUP(2,1/($X$4:$X$50="ActiveRev Req't"),$P$4:$P$50))/LOOKUP(2,1/($X$4:$X$50="ActiveRev Req't"),$P$4:$P$50))," ")</f>
        <v xml:space="preserve"> </v>
      </c>
      <c r="S25" s="30" t="str">
        <f t="shared" si="5"/>
        <v xml:space="preserve"> </v>
      </c>
      <c r="T25" s="5" t="str" cm="1">
        <f t="array" ref="T25"/>
        <v xml:space="preserve"> </v>
      </c>
      <c r="U25" s="5" t="str">
        <f t="shared" si="1"/>
        <v xml:space="preserve"> </v>
      </c>
      <c r="V25" s="30" t="str" cm="1">
        <f t="array" ref="V25">IFERROR(IF(F25=0," ",(T25-LOOKUP(2,1/($X$4:$X$50="ActiveRev Req't"),$T$4:$T$50))/LOOKUP(2,1/($X$4:$X$50="ActiveRev Req't"),$T$4:$T$50))," ")</f>
        <v xml:space="preserve"> </v>
      </c>
      <c r="W25" s="30" t="str">
        <f t="shared" si="6"/>
        <v xml:space="preserve"> </v>
      </c>
      <c r="X25" t="str">
        <f t="shared" si="7"/>
        <v/>
      </c>
    </row>
    <row r="26" spans="1:24" x14ac:dyDescent="0.25">
      <c r="A26" s="26"/>
      <c r="B26" s="26"/>
      <c r="C26" s="26"/>
      <c r="D26" s="27"/>
      <c r="E26" s="28"/>
      <c r="F26" s="3">
        <f t="shared" si="8"/>
        <v>0</v>
      </c>
      <c r="G26" s="29" t="str">
        <f t="shared" si="9"/>
        <v xml:space="preserve"> </v>
      </c>
      <c r="H26" s="3">
        <f t="shared" si="10"/>
        <v>0</v>
      </c>
      <c r="I26" s="30">
        <f t="shared" si="11"/>
        <v>0</v>
      </c>
      <c r="J26" s="27"/>
      <c r="K26" s="20" t="str">
        <f t="shared" si="13"/>
        <v xml:space="preserve"> </v>
      </c>
      <c r="L26" s="21" t="str">
        <f t="shared" si="3"/>
        <v xml:space="preserve"> </v>
      </c>
      <c r="M26" s="21" t="str">
        <f t="shared" si="4"/>
        <v xml:space="preserve"> </v>
      </c>
      <c r="N26" s="27"/>
      <c r="O26" s="4" t="str">
        <f t="shared" si="12"/>
        <v xml:space="preserve"> </v>
      </c>
      <c r="P26" s="5" t="str" cm="1">
        <f t="array" ref="P26"/>
        <v xml:space="preserve"> </v>
      </c>
      <c r="Q26" s="5" t="str">
        <f t="shared" si="0"/>
        <v xml:space="preserve"> </v>
      </c>
      <c r="R26" s="30" t="str" cm="1">
        <f t="array" ref="R26">IFERROR(IF(B26=0," ",(P26-LOOKUP(2,1/($X$4:$X$50="ActiveRev Req't"),$P$4:$P$50))/LOOKUP(2,1/($X$4:$X$50="ActiveRev Req't"),$P$4:$P$50))," ")</f>
        <v xml:space="preserve"> </v>
      </c>
      <c r="S26" s="30" t="str">
        <f t="shared" si="5"/>
        <v xml:space="preserve"> </v>
      </c>
      <c r="T26" s="5" t="str" cm="1">
        <f t="array" ref="T26"/>
        <v xml:space="preserve"> </v>
      </c>
      <c r="U26" s="5" t="str">
        <f t="shared" si="1"/>
        <v xml:space="preserve"> </v>
      </c>
      <c r="V26" s="30" t="str" cm="1">
        <f t="array" ref="V26">IFERROR(IF(F26=0," ",(T26-LOOKUP(2,1/($X$4:$X$50="ActiveRev Req't"),$T$4:$T$50))/LOOKUP(2,1/($X$4:$X$50="ActiveRev Req't"),$T$4:$T$50))," ")</f>
        <v xml:space="preserve"> </v>
      </c>
      <c r="W26" s="30" t="str">
        <f t="shared" si="6"/>
        <v xml:space="preserve"> </v>
      </c>
      <c r="X26" t="str">
        <f t="shared" si="7"/>
        <v/>
      </c>
    </row>
    <row r="27" spans="1:24" x14ac:dyDescent="0.25">
      <c r="A27" s="26"/>
      <c r="B27" s="26"/>
      <c r="C27" s="26"/>
      <c r="D27" s="27"/>
      <c r="E27" s="28"/>
      <c r="F27" s="3">
        <f t="shared" si="8"/>
        <v>0</v>
      </c>
      <c r="G27" s="29" t="str">
        <f t="shared" si="9"/>
        <v xml:space="preserve"> </v>
      </c>
      <c r="H27" s="3">
        <f t="shared" si="10"/>
        <v>0</v>
      </c>
      <c r="I27" s="30">
        <f t="shared" si="11"/>
        <v>0</v>
      </c>
      <c r="J27" s="27"/>
      <c r="K27" s="20" t="str">
        <f t="shared" si="13"/>
        <v xml:space="preserve"> </v>
      </c>
      <c r="L27" s="21" t="str">
        <f t="shared" si="3"/>
        <v xml:space="preserve"> </v>
      </c>
      <c r="M27" s="21" t="str">
        <f t="shared" si="4"/>
        <v xml:space="preserve"> </v>
      </c>
      <c r="N27" s="27"/>
      <c r="O27" s="4" t="str">
        <f t="shared" si="12"/>
        <v xml:space="preserve"> </v>
      </c>
      <c r="P27" s="5" t="str" cm="1">
        <f t="array" ref="P27"/>
        <v xml:space="preserve"> </v>
      </c>
      <c r="Q27" s="5" t="str">
        <f t="shared" si="0"/>
        <v xml:space="preserve"> </v>
      </c>
      <c r="R27" s="30" t="str" cm="1">
        <f t="array" ref="R27">IFERROR(IF(B27=0," ",(P27-LOOKUP(2,1/($X$4:$X$50="ActiveRev Req't"),$P$4:$P$50))/LOOKUP(2,1/($X$4:$X$50="ActiveRev Req't"),$P$4:$P$50))," ")</f>
        <v xml:space="preserve"> </v>
      </c>
      <c r="S27" s="30" t="str">
        <f t="shared" si="5"/>
        <v xml:space="preserve"> </v>
      </c>
      <c r="T27" s="5" t="str" cm="1">
        <f t="array" ref="T27"/>
        <v xml:space="preserve"> </v>
      </c>
      <c r="U27" s="5" t="str">
        <f t="shared" si="1"/>
        <v xml:space="preserve"> </v>
      </c>
      <c r="V27" s="30" t="str" cm="1">
        <f t="array" ref="V27">IFERROR(IF(F27=0," ",(T27-LOOKUP(2,1/($X$4:$X$50="ActiveRev Req't"),$T$4:$T$50))/LOOKUP(2,1/($X$4:$X$50="ActiveRev Req't"),$T$4:$T$50))," ")</f>
        <v xml:space="preserve"> </v>
      </c>
      <c r="W27" s="30" t="str">
        <f t="shared" si="6"/>
        <v xml:space="preserve"> </v>
      </c>
      <c r="X27" t="str">
        <f t="shared" si="7"/>
        <v/>
      </c>
    </row>
    <row r="28" spans="1:24" x14ac:dyDescent="0.25">
      <c r="A28" s="26"/>
      <c r="B28" s="26"/>
      <c r="C28" s="26"/>
      <c r="D28" s="27"/>
      <c r="E28" s="28"/>
      <c r="F28" s="3">
        <f t="shared" si="8"/>
        <v>0</v>
      </c>
      <c r="G28" s="29" t="str">
        <f t="shared" si="9"/>
        <v xml:space="preserve"> </v>
      </c>
      <c r="H28" s="3">
        <f t="shared" si="10"/>
        <v>0</v>
      </c>
      <c r="I28" s="30">
        <f t="shared" si="11"/>
        <v>0</v>
      </c>
      <c r="J28" s="27"/>
      <c r="K28" s="20" t="str">
        <f t="shared" si="13"/>
        <v xml:space="preserve"> </v>
      </c>
      <c r="L28" s="21" t="str">
        <f t="shared" si="3"/>
        <v xml:space="preserve"> </v>
      </c>
      <c r="M28" s="21" t="str">
        <f t="shared" si="4"/>
        <v xml:space="preserve"> </v>
      </c>
      <c r="N28" s="27"/>
      <c r="O28" s="4" t="str">
        <f t="shared" si="12"/>
        <v xml:space="preserve"> </v>
      </c>
      <c r="P28" s="5" t="str" cm="1">
        <f t="array" ref="P28"/>
        <v xml:space="preserve"> </v>
      </c>
      <c r="Q28" s="5" t="str">
        <f t="shared" si="0"/>
        <v xml:space="preserve"> </v>
      </c>
      <c r="R28" s="30" t="str" cm="1">
        <f t="array" ref="R28">IFERROR(IF(B28=0," ",(P28-LOOKUP(2,1/($X$4:$X$50="ActiveRev Req't"),$P$4:$P$50))/LOOKUP(2,1/($X$4:$X$50="ActiveRev Req't"),$P$4:$P$50))," ")</f>
        <v xml:space="preserve"> </v>
      </c>
      <c r="S28" s="30" t="str">
        <f t="shared" si="5"/>
        <v xml:space="preserve"> </v>
      </c>
      <c r="T28" s="5" t="str" cm="1">
        <f t="array" ref="T28"/>
        <v xml:space="preserve"> </v>
      </c>
      <c r="U28" s="5" t="str">
        <f t="shared" si="1"/>
        <v xml:space="preserve"> </v>
      </c>
      <c r="V28" s="30" t="str" cm="1">
        <f t="array" ref="V28">IFERROR(IF(F28=0," ",(T28-LOOKUP(2,1/($X$4:$X$50="ActiveRev Req't"),$T$4:$T$50))/LOOKUP(2,1/($X$4:$X$50="ActiveRev Req't"),$T$4:$T$50))," ")</f>
        <v xml:space="preserve"> </v>
      </c>
      <c r="W28" s="30" t="str">
        <f t="shared" si="6"/>
        <v xml:space="preserve"> </v>
      </c>
      <c r="X28" t="str">
        <f t="shared" si="7"/>
        <v/>
      </c>
    </row>
    <row r="29" spans="1:24" x14ac:dyDescent="0.25">
      <c r="A29" s="26"/>
      <c r="B29" s="26"/>
      <c r="C29" s="26"/>
      <c r="D29" s="27"/>
      <c r="E29" s="28"/>
      <c r="F29" s="3">
        <f t="shared" si="8"/>
        <v>0</v>
      </c>
      <c r="G29" s="29" t="str">
        <f t="shared" si="9"/>
        <v xml:space="preserve"> </v>
      </c>
      <c r="H29" s="3">
        <f t="shared" si="10"/>
        <v>0</v>
      </c>
      <c r="I29" s="30">
        <f t="shared" si="11"/>
        <v>0</v>
      </c>
      <c r="J29" s="27"/>
      <c r="K29" s="20" t="str">
        <f t="shared" si="13"/>
        <v xml:space="preserve"> </v>
      </c>
      <c r="L29" s="21" t="str">
        <f t="shared" si="3"/>
        <v xml:space="preserve"> </v>
      </c>
      <c r="M29" s="21" t="str">
        <f t="shared" si="4"/>
        <v xml:space="preserve"> </v>
      </c>
      <c r="N29" s="27"/>
      <c r="O29" s="4" t="str">
        <f t="shared" si="12"/>
        <v xml:space="preserve"> </v>
      </c>
      <c r="P29" s="5" t="str" cm="1">
        <f t="array" ref="P29"/>
        <v xml:space="preserve"> </v>
      </c>
      <c r="Q29" s="5" t="str">
        <f t="shared" si="0"/>
        <v xml:space="preserve"> </v>
      </c>
      <c r="R29" s="30" t="str" cm="1">
        <f t="array" ref="R29">IFERROR(IF(B29=0," ",(P29-LOOKUP(2,1/($X$4:$X$50="ActiveRev Req't"),$P$4:$P$50))/LOOKUP(2,1/($X$4:$X$50="ActiveRev Req't"),$P$4:$P$50))," ")</f>
        <v xml:space="preserve"> </v>
      </c>
      <c r="S29" s="30" t="str">
        <f t="shared" si="5"/>
        <v xml:space="preserve"> </v>
      </c>
      <c r="T29" s="5" t="str" cm="1">
        <f t="array" ref="T29"/>
        <v xml:space="preserve"> </v>
      </c>
      <c r="U29" s="5" t="str">
        <f t="shared" si="1"/>
        <v xml:space="preserve"> </v>
      </c>
      <c r="V29" s="30" t="str" cm="1">
        <f t="array" ref="V29">IFERROR(IF(F29=0," ",(T29-LOOKUP(2,1/($X$4:$X$50="ActiveRev Req't"),$T$4:$T$50))/LOOKUP(2,1/($X$4:$X$50="ActiveRev Req't"),$T$4:$T$50))," ")</f>
        <v xml:space="preserve"> </v>
      </c>
      <c r="W29" s="30" t="str">
        <f t="shared" si="6"/>
        <v xml:space="preserve"> </v>
      </c>
      <c r="X29" t="str">
        <f t="shared" si="7"/>
        <v/>
      </c>
    </row>
    <row r="30" spans="1:24" x14ac:dyDescent="0.25">
      <c r="A30" s="26"/>
      <c r="B30" s="26"/>
      <c r="C30" s="26"/>
      <c r="D30" s="27"/>
      <c r="E30" s="28"/>
      <c r="F30" s="3">
        <f t="shared" si="8"/>
        <v>0</v>
      </c>
      <c r="G30" s="29" t="str">
        <f t="shared" si="9"/>
        <v xml:space="preserve"> </v>
      </c>
      <c r="H30" s="3">
        <f t="shared" si="10"/>
        <v>0</v>
      </c>
      <c r="I30" s="30">
        <f t="shared" si="11"/>
        <v>0</v>
      </c>
      <c r="J30" s="27"/>
      <c r="K30" s="20" t="str">
        <f t="shared" si="13"/>
        <v xml:space="preserve"> </v>
      </c>
      <c r="L30" s="21" t="str">
        <f t="shared" si="3"/>
        <v xml:space="preserve"> </v>
      </c>
      <c r="M30" s="21" t="str">
        <f t="shared" si="4"/>
        <v xml:space="preserve"> </v>
      </c>
      <c r="N30" s="27"/>
      <c r="O30" s="4" t="str">
        <f t="shared" si="12"/>
        <v xml:space="preserve"> </v>
      </c>
      <c r="P30" s="5" t="str" cm="1">
        <f t="array" ref="P30"/>
        <v xml:space="preserve"> </v>
      </c>
      <c r="Q30" s="5" t="str">
        <f t="shared" si="0"/>
        <v xml:space="preserve"> </v>
      </c>
      <c r="R30" s="30" t="str" cm="1">
        <f t="array" ref="R30">IFERROR(IF(B30=0," ",(P30-LOOKUP(2,1/($X$4:$X$50="ActiveRev Req't"),$P$4:$P$50))/LOOKUP(2,1/($X$4:$X$50="ActiveRev Req't"),$P$4:$P$50))," ")</f>
        <v xml:space="preserve"> </v>
      </c>
      <c r="S30" s="30" t="str">
        <f t="shared" si="5"/>
        <v xml:space="preserve"> </v>
      </c>
      <c r="T30" s="5" t="str" cm="1">
        <f t="array" ref="T30"/>
        <v xml:space="preserve"> </v>
      </c>
      <c r="U30" s="5" t="str">
        <f t="shared" si="1"/>
        <v xml:space="preserve"> </v>
      </c>
      <c r="V30" s="30" t="str" cm="1">
        <f t="array" ref="V30">IFERROR(IF(F30=0," ",(T30-LOOKUP(2,1/($X$4:$X$50="ActiveRev Req't"),$T$4:$T$50))/LOOKUP(2,1/($X$4:$X$50="ActiveRev Req't"),$T$4:$T$50))," ")</f>
        <v xml:space="preserve"> </v>
      </c>
      <c r="W30" s="30" t="str">
        <f t="shared" si="6"/>
        <v xml:space="preserve"> </v>
      </c>
      <c r="X30" t="str">
        <f t="shared" si="7"/>
        <v/>
      </c>
    </row>
    <row r="31" spans="1:24" x14ac:dyDescent="0.25">
      <c r="A31" s="26"/>
      <c r="B31" s="26"/>
      <c r="C31" s="26"/>
      <c r="D31" s="27"/>
      <c r="E31" s="28"/>
      <c r="F31" s="3">
        <f t="shared" si="8"/>
        <v>0</v>
      </c>
      <c r="G31" s="29" t="str">
        <f t="shared" si="9"/>
        <v xml:space="preserve"> </v>
      </c>
      <c r="H31" s="3">
        <f t="shared" si="10"/>
        <v>0</v>
      </c>
      <c r="I31" s="30">
        <f t="shared" si="11"/>
        <v>0</v>
      </c>
      <c r="J31" s="27"/>
      <c r="K31" s="20" t="str">
        <f t="shared" si="13"/>
        <v xml:space="preserve"> </v>
      </c>
      <c r="L31" s="21" t="str">
        <f t="shared" si="3"/>
        <v xml:space="preserve"> </v>
      </c>
      <c r="M31" s="21" t="str">
        <f t="shared" si="4"/>
        <v xml:space="preserve"> </v>
      </c>
      <c r="N31" s="27"/>
      <c r="O31" s="4" t="str">
        <f t="shared" si="12"/>
        <v xml:space="preserve"> </v>
      </c>
      <c r="P31" s="5" t="str" cm="1">
        <f t="array" ref="P31"/>
        <v xml:space="preserve"> </v>
      </c>
      <c r="Q31" s="5" t="str">
        <f t="shared" si="0"/>
        <v xml:space="preserve"> </v>
      </c>
      <c r="R31" s="30" t="str" cm="1">
        <f t="array" ref="R31">IFERROR(IF(B31=0," ",(P31-LOOKUP(2,1/($X$4:$X$50="ActiveRev Req't"),$P$4:$P$50))/LOOKUP(2,1/($X$4:$X$50="ActiveRev Req't"),$P$4:$P$50))," ")</f>
        <v xml:space="preserve"> </v>
      </c>
      <c r="S31" s="30" t="str">
        <f t="shared" si="5"/>
        <v xml:space="preserve"> </v>
      </c>
      <c r="T31" s="5" t="str" cm="1">
        <f t="array" ref="T31"/>
        <v xml:space="preserve"> </v>
      </c>
      <c r="U31" s="5" t="str">
        <f t="shared" si="1"/>
        <v xml:space="preserve"> </v>
      </c>
      <c r="V31" s="30" t="str" cm="1">
        <f t="array" ref="V31">IFERROR(IF(F31=0," ",(T31-LOOKUP(2,1/($X$4:$X$50="ActiveRev Req't"),$T$4:$T$50))/LOOKUP(2,1/($X$4:$X$50="ActiveRev Req't"),$T$4:$T$50))," ")</f>
        <v xml:space="preserve"> </v>
      </c>
      <c r="W31" s="30" t="str">
        <f t="shared" si="6"/>
        <v xml:space="preserve"> </v>
      </c>
      <c r="X31" t="str">
        <f t="shared" si="7"/>
        <v/>
      </c>
    </row>
    <row r="32" spans="1:24" x14ac:dyDescent="0.25">
      <c r="A32" s="26"/>
      <c r="B32" s="26"/>
      <c r="C32" s="26"/>
      <c r="D32" s="27"/>
      <c r="E32" s="28"/>
      <c r="F32" s="3">
        <f t="shared" si="8"/>
        <v>0</v>
      </c>
      <c r="G32" s="29" t="str">
        <f t="shared" si="9"/>
        <v xml:space="preserve"> </v>
      </c>
      <c r="H32" s="3">
        <f t="shared" si="10"/>
        <v>0</v>
      </c>
      <c r="I32" s="30">
        <f t="shared" si="11"/>
        <v>0</v>
      </c>
      <c r="J32" s="27"/>
      <c r="K32" s="20" t="str">
        <f t="shared" si="13"/>
        <v xml:space="preserve"> </v>
      </c>
      <c r="L32" s="21" t="str">
        <f t="shared" si="3"/>
        <v xml:space="preserve"> </v>
      </c>
      <c r="M32" s="21" t="str">
        <f t="shared" si="4"/>
        <v xml:space="preserve"> </v>
      </c>
      <c r="N32" s="27"/>
      <c r="O32" s="4" t="str">
        <f t="shared" si="12"/>
        <v xml:space="preserve"> </v>
      </c>
      <c r="P32" s="5" t="str" cm="1">
        <f t="array" ref="P32"/>
        <v xml:space="preserve"> </v>
      </c>
      <c r="Q32" s="5" t="str">
        <f t="shared" si="0"/>
        <v xml:space="preserve"> </v>
      </c>
      <c r="R32" s="30" t="str" cm="1">
        <f t="array" ref="R32">IFERROR(IF(B32=0," ",(P32-LOOKUP(2,1/($X$4:$X$50="ActiveRev Req't"),$P$4:$P$50))/LOOKUP(2,1/($X$4:$X$50="ActiveRev Req't"),$P$4:$P$50))," ")</f>
        <v xml:space="preserve"> </v>
      </c>
      <c r="S32" s="30" t="str">
        <f t="shared" si="5"/>
        <v xml:space="preserve"> </v>
      </c>
      <c r="T32" s="5" t="str" cm="1">
        <f t="array" ref="T32"/>
        <v xml:space="preserve"> </v>
      </c>
      <c r="U32" s="5" t="str">
        <f t="shared" si="1"/>
        <v xml:space="preserve"> </v>
      </c>
      <c r="V32" s="30" t="str" cm="1">
        <f t="array" ref="V32">IFERROR(IF(F32=0," ",(T32-LOOKUP(2,1/($X$4:$X$50="ActiveRev Req't"),$T$4:$T$50))/LOOKUP(2,1/($X$4:$X$50="ActiveRev Req't"),$T$4:$T$50))," ")</f>
        <v xml:space="preserve"> </v>
      </c>
      <c r="W32" s="30" t="str">
        <f t="shared" si="6"/>
        <v xml:space="preserve"> </v>
      </c>
      <c r="X32" t="str">
        <f t="shared" si="7"/>
        <v/>
      </c>
    </row>
    <row r="33" spans="1:24" x14ac:dyDescent="0.25">
      <c r="A33" s="26"/>
      <c r="B33" s="26"/>
      <c r="C33" s="26"/>
      <c r="D33" s="27"/>
      <c r="E33" s="28"/>
      <c r="F33" s="3">
        <f t="shared" si="8"/>
        <v>0</v>
      </c>
      <c r="G33" s="29" t="str">
        <f t="shared" si="9"/>
        <v xml:space="preserve"> </v>
      </c>
      <c r="H33" s="3">
        <f t="shared" si="10"/>
        <v>0</v>
      </c>
      <c r="I33" s="30">
        <f t="shared" si="11"/>
        <v>0</v>
      </c>
      <c r="J33" s="27"/>
      <c r="K33" s="20" t="str">
        <f t="shared" si="13"/>
        <v xml:space="preserve"> </v>
      </c>
      <c r="L33" s="21" t="str">
        <f t="shared" si="3"/>
        <v xml:space="preserve"> </v>
      </c>
      <c r="M33" s="21" t="str">
        <f t="shared" si="4"/>
        <v xml:space="preserve"> </v>
      </c>
      <c r="N33" s="27"/>
      <c r="O33" s="4" t="str">
        <f t="shared" si="12"/>
        <v xml:space="preserve"> </v>
      </c>
      <c r="P33" s="5" t="str" cm="1">
        <f t="array" ref="P33"/>
        <v xml:space="preserve"> </v>
      </c>
      <c r="Q33" s="5" t="str">
        <f t="shared" si="0"/>
        <v xml:space="preserve"> </v>
      </c>
      <c r="R33" s="30" t="str" cm="1">
        <f t="array" ref="R33">IFERROR(IF(B33=0," ",(P33-LOOKUP(2,1/($X$4:$X$50="ActiveRev Req't"),$P$4:$P$50))/LOOKUP(2,1/($X$4:$X$50="ActiveRev Req't"),$P$4:$P$50))," ")</f>
        <v xml:space="preserve"> </v>
      </c>
      <c r="S33" s="30" t="str">
        <f t="shared" si="5"/>
        <v xml:space="preserve"> </v>
      </c>
      <c r="T33" s="5" t="str" cm="1">
        <f t="array" ref="T33"/>
        <v xml:space="preserve"> </v>
      </c>
      <c r="U33" s="5" t="str">
        <f t="shared" si="1"/>
        <v xml:space="preserve"> </v>
      </c>
      <c r="V33" s="30" t="str" cm="1">
        <f t="array" ref="V33">IFERROR(IF(F33=0," ",(T33-LOOKUP(2,1/($X$4:$X$50="ActiveRev Req't"),$T$4:$T$50))/LOOKUP(2,1/($X$4:$X$50="ActiveRev Req't"),$T$4:$T$50))," ")</f>
        <v xml:space="preserve"> </v>
      </c>
      <c r="W33" s="30" t="str">
        <f t="shared" si="6"/>
        <v xml:space="preserve"> </v>
      </c>
      <c r="X33" t="str">
        <f t="shared" si="7"/>
        <v/>
      </c>
    </row>
    <row r="34" spans="1:24" x14ac:dyDescent="0.25">
      <c r="A34" s="26"/>
      <c r="B34" s="26"/>
      <c r="C34" s="26"/>
      <c r="D34" s="27"/>
      <c r="E34" s="28"/>
      <c r="F34" s="3">
        <f t="shared" si="8"/>
        <v>0</v>
      </c>
      <c r="G34" s="29" t="str">
        <f t="shared" si="9"/>
        <v xml:space="preserve"> </v>
      </c>
      <c r="H34" s="3">
        <f t="shared" si="10"/>
        <v>0</v>
      </c>
      <c r="I34" s="30">
        <f t="shared" si="11"/>
        <v>0</v>
      </c>
      <c r="J34" s="27"/>
      <c r="K34" s="20" t="str">
        <f t="shared" si="13"/>
        <v xml:space="preserve"> </v>
      </c>
      <c r="L34" s="21" t="str">
        <f t="shared" si="3"/>
        <v xml:space="preserve"> </v>
      </c>
      <c r="M34" s="21" t="str">
        <f t="shared" si="4"/>
        <v xml:space="preserve"> </v>
      </c>
      <c r="N34" s="27"/>
      <c r="O34" s="4" t="str">
        <f t="shared" si="12"/>
        <v xml:space="preserve"> </v>
      </c>
      <c r="P34" s="5" t="str" cm="1">
        <f t="array" ref="P34"/>
        <v xml:space="preserve"> </v>
      </c>
      <c r="Q34" s="5" t="str">
        <f t="shared" si="0"/>
        <v xml:space="preserve"> </v>
      </c>
      <c r="R34" s="30" t="str" cm="1">
        <f t="array" ref="R34">IFERROR(IF(B34=0," ",(P34-LOOKUP(2,1/($X$4:$X$50="ActiveRev Req't"),$P$4:$P$50))/LOOKUP(2,1/($X$4:$X$50="ActiveRev Req't"),$P$4:$P$50))," ")</f>
        <v xml:space="preserve"> </v>
      </c>
      <c r="S34" s="30" t="str">
        <f t="shared" si="5"/>
        <v xml:space="preserve"> </v>
      </c>
      <c r="T34" s="5" t="str" cm="1">
        <f t="array" ref="T34"/>
        <v xml:space="preserve"> </v>
      </c>
      <c r="U34" s="5" t="str">
        <f t="shared" si="1"/>
        <v xml:space="preserve"> </v>
      </c>
      <c r="V34" s="30" t="str" cm="1">
        <f t="array" ref="V34">IFERROR(IF(F34=0," ",(T34-LOOKUP(2,1/($X$4:$X$50="ActiveRev Req't"),$T$4:$T$50))/LOOKUP(2,1/($X$4:$X$50="ActiveRev Req't"),$T$4:$T$50))," ")</f>
        <v xml:space="preserve"> </v>
      </c>
      <c r="W34" s="30" t="str">
        <f t="shared" si="6"/>
        <v xml:space="preserve"> </v>
      </c>
      <c r="X34" t="str">
        <f t="shared" si="7"/>
        <v/>
      </c>
    </row>
    <row r="35" spans="1:24" x14ac:dyDescent="0.25">
      <c r="A35" s="26"/>
      <c r="B35" s="26"/>
      <c r="C35" s="26"/>
      <c r="D35" s="27"/>
      <c r="E35" s="28"/>
      <c r="F35" s="3">
        <f t="shared" si="8"/>
        <v>0</v>
      </c>
      <c r="G35" s="29" t="str">
        <f t="shared" si="9"/>
        <v xml:space="preserve"> </v>
      </c>
      <c r="H35" s="3">
        <f t="shared" si="10"/>
        <v>0</v>
      </c>
      <c r="I35" s="30">
        <f t="shared" si="11"/>
        <v>0</v>
      </c>
      <c r="J35" s="27"/>
      <c r="K35" s="20" t="str">
        <f t="shared" si="13"/>
        <v xml:space="preserve"> </v>
      </c>
      <c r="L35" s="21" t="str">
        <f t="shared" si="3"/>
        <v xml:space="preserve"> </v>
      </c>
      <c r="M35" s="21" t="str">
        <f t="shared" si="4"/>
        <v xml:space="preserve"> </v>
      </c>
      <c r="N35" s="27"/>
      <c r="O35" s="4" t="str">
        <f t="shared" si="12"/>
        <v xml:space="preserve"> </v>
      </c>
      <c r="P35" s="5" t="str" cm="1">
        <f t="array" ref="P35"/>
        <v xml:space="preserve"> </v>
      </c>
      <c r="Q35" s="5" t="str">
        <f t="shared" si="0"/>
        <v xml:space="preserve"> </v>
      </c>
      <c r="R35" s="30" t="str" cm="1">
        <f t="array" ref="R35">IFERROR(IF(B35=0," ",(P35-LOOKUP(2,1/($X$4:$X$50="ActiveRev Req't"),$P$4:$P$50))/LOOKUP(2,1/($X$4:$X$50="ActiveRev Req't"),$P$4:$P$50))," ")</f>
        <v xml:space="preserve"> </v>
      </c>
      <c r="S35" s="30" t="str">
        <f t="shared" si="5"/>
        <v xml:space="preserve"> </v>
      </c>
      <c r="T35" s="5" t="str" cm="1">
        <f t="array" ref="T35"/>
        <v xml:space="preserve"> </v>
      </c>
      <c r="U35" s="5" t="str">
        <f t="shared" si="1"/>
        <v xml:space="preserve"> </v>
      </c>
      <c r="V35" s="30" t="str" cm="1">
        <f t="array" ref="V35">IFERROR(IF(F35=0," ",(T35-LOOKUP(2,1/($X$4:$X$50="ActiveRev Req't"),$T$4:$T$50))/LOOKUP(2,1/($X$4:$X$50="ActiveRev Req't"),$T$4:$T$50))," ")</f>
        <v xml:space="preserve"> </v>
      </c>
      <c r="W35" s="30" t="str">
        <f t="shared" si="6"/>
        <v xml:space="preserve"> </v>
      </c>
      <c r="X35" t="str">
        <f t="shared" si="7"/>
        <v/>
      </c>
    </row>
    <row r="36" spans="1:24" x14ac:dyDescent="0.25">
      <c r="A36" s="26"/>
      <c r="B36" s="26"/>
      <c r="C36" s="26"/>
      <c r="D36" s="27"/>
      <c r="E36" s="28"/>
      <c r="F36" s="3">
        <f t="shared" si="8"/>
        <v>0</v>
      </c>
      <c r="G36" s="29" t="str">
        <f t="shared" si="9"/>
        <v xml:space="preserve"> </v>
      </c>
      <c r="H36" s="3">
        <f t="shared" si="10"/>
        <v>0</v>
      </c>
      <c r="I36" s="30">
        <f t="shared" si="11"/>
        <v>0</v>
      </c>
      <c r="J36" s="27"/>
      <c r="K36" s="20" t="str">
        <f t="shared" si="13"/>
        <v xml:space="preserve"> </v>
      </c>
      <c r="L36" s="21" t="str">
        <f t="shared" si="3"/>
        <v xml:space="preserve"> </v>
      </c>
      <c r="M36" s="21" t="str">
        <f t="shared" si="4"/>
        <v xml:space="preserve"> </v>
      </c>
      <c r="N36" s="27"/>
      <c r="O36" s="4" t="str">
        <f t="shared" si="12"/>
        <v xml:space="preserve"> </v>
      </c>
      <c r="P36" s="5" t="str" cm="1">
        <f t="array" ref="P36"/>
        <v xml:space="preserve"> </v>
      </c>
      <c r="Q36" s="5" t="str">
        <f t="shared" si="0"/>
        <v xml:space="preserve"> </v>
      </c>
      <c r="R36" s="30" t="str" cm="1">
        <f t="array" ref="R36">IFERROR(IF(B36=0," ",(P36-LOOKUP(2,1/($X$4:$X$50="ActiveRev Req't"),$P$4:$P$50))/LOOKUP(2,1/($X$4:$X$50="ActiveRev Req't"),$P$4:$P$50))," ")</f>
        <v xml:space="preserve"> </v>
      </c>
      <c r="S36" s="30" t="str">
        <f t="shared" si="5"/>
        <v xml:space="preserve"> </v>
      </c>
      <c r="T36" s="5" t="str" cm="1">
        <f t="array" ref="T36"/>
        <v xml:space="preserve"> </v>
      </c>
      <c r="U36" s="5" t="str">
        <f t="shared" si="1"/>
        <v xml:space="preserve"> </v>
      </c>
      <c r="V36" s="30" t="str" cm="1">
        <f t="array" ref="V36">IFERROR(IF(F36=0," ",(T36-LOOKUP(2,1/($X$4:$X$50="ActiveRev Req't"),$T$4:$T$50))/LOOKUP(2,1/($X$4:$X$50="ActiveRev Req't"),$T$4:$T$50))," ")</f>
        <v xml:space="preserve"> </v>
      </c>
      <c r="W36" s="30" t="str">
        <f t="shared" si="6"/>
        <v xml:space="preserve"> </v>
      </c>
      <c r="X36" t="str">
        <f t="shared" si="7"/>
        <v/>
      </c>
    </row>
    <row r="37" spans="1:24" x14ac:dyDescent="0.25">
      <c r="A37" s="26"/>
      <c r="B37" s="26"/>
      <c r="C37" s="26"/>
      <c r="D37" s="27"/>
      <c r="E37" s="28"/>
      <c r="F37" s="3">
        <f t="shared" si="8"/>
        <v>0</v>
      </c>
      <c r="G37" s="29" t="str">
        <f t="shared" si="9"/>
        <v xml:space="preserve"> </v>
      </c>
      <c r="H37" s="3">
        <f t="shared" si="10"/>
        <v>0</v>
      </c>
      <c r="I37" s="30">
        <f t="shared" si="11"/>
        <v>0</v>
      </c>
      <c r="J37" s="27"/>
      <c r="K37" s="20" t="str">
        <f t="shared" si="13"/>
        <v xml:space="preserve"> </v>
      </c>
      <c r="L37" s="21" t="str">
        <f t="shared" si="3"/>
        <v xml:space="preserve"> </v>
      </c>
      <c r="M37" s="21" t="str">
        <f t="shared" si="4"/>
        <v xml:space="preserve"> </v>
      </c>
      <c r="N37" s="27"/>
      <c r="O37" s="4" t="str">
        <f t="shared" si="12"/>
        <v xml:space="preserve"> </v>
      </c>
      <c r="P37" s="5" t="str" cm="1">
        <f t="array" ref="P37"/>
        <v xml:space="preserve"> </v>
      </c>
      <c r="Q37" s="5" t="str">
        <f t="shared" si="0"/>
        <v xml:space="preserve"> </v>
      </c>
      <c r="R37" s="30" t="str" cm="1">
        <f t="array" ref="R37">IFERROR(IF(B37=0," ",(P37-LOOKUP(2,1/($X$4:$X$50="ActiveRev Req't"),$P$4:$P$50))/LOOKUP(2,1/($X$4:$X$50="ActiveRev Req't"),$P$4:$P$50))," ")</f>
        <v xml:space="preserve"> </v>
      </c>
      <c r="S37" s="30" t="str">
        <f t="shared" si="5"/>
        <v xml:space="preserve"> </v>
      </c>
      <c r="T37" s="5" t="str" cm="1">
        <f t="array" ref="T37"/>
        <v xml:space="preserve"> </v>
      </c>
      <c r="U37" s="5" t="str">
        <f t="shared" si="1"/>
        <v xml:space="preserve"> </v>
      </c>
      <c r="V37" s="30" t="str" cm="1">
        <f t="array" ref="V37">IFERROR(IF(F37=0," ",(T37-LOOKUP(2,1/($X$4:$X$50="ActiveRev Req't"),$T$4:$T$50))/LOOKUP(2,1/($X$4:$X$50="ActiveRev Req't"),$T$4:$T$50))," ")</f>
        <v xml:space="preserve"> </v>
      </c>
      <c r="W37" s="30" t="str">
        <f t="shared" si="6"/>
        <v xml:space="preserve"> </v>
      </c>
      <c r="X37" t="str">
        <f t="shared" si="7"/>
        <v/>
      </c>
    </row>
    <row r="38" spans="1:24" x14ac:dyDescent="0.25">
      <c r="A38" s="26"/>
      <c r="B38" s="26"/>
      <c r="C38" s="26"/>
      <c r="D38" s="27"/>
      <c r="E38" s="28"/>
      <c r="F38" s="3">
        <f t="shared" si="8"/>
        <v>0</v>
      </c>
      <c r="G38" s="29" t="str">
        <f t="shared" si="9"/>
        <v xml:space="preserve"> </v>
      </c>
      <c r="H38" s="3">
        <f t="shared" si="10"/>
        <v>0</v>
      </c>
      <c r="I38" s="30">
        <f t="shared" si="11"/>
        <v>0</v>
      </c>
      <c r="J38" s="27"/>
      <c r="K38" s="20" t="str">
        <f t="shared" si="13"/>
        <v xml:space="preserve"> </v>
      </c>
      <c r="L38" s="21" t="str">
        <f t="shared" si="3"/>
        <v xml:space="preserve"> </v>
      </c>
      <c r="M38" s="21" t="str">
        <f t="shared" si="4"/>
        <v xml:space="preserve"> </v>
      </c>
      <c r="N38" s="27"/>
      <c r="O38" s="4" t="str">
        <f t="shared" si="12"/>
        <v xml:space="preserve"> </v>
      </c>
      <c r="P38" s="5" t="str" cm="1">
        <f t="array" ref="P38"/>
        <v xml:space="preserve"> </v>
      </c>
      <c r="Q38" s="5" t="str">
        <f t="shared" si="0"/>
        <v xml:space="preserve"> </v>
      </c>
      <c r="R38" s="30" t="str" cm="1">
        <f t="array" ref="R38">IFERROR(IF(B38=0," ",(P38-LOOKUP(2,1/($X$4:$X$50="ActiveRev Req't"),$P$4:$P$50))/LOOKUP(2,1/($X$4:$X$50="ActiveRev Req't"),$P$4:$P$50))," ")</f>
        <v xml:space="preserve"> </v>
      </c>
      <c r="S38" s="30" t="str">
        <f t="shared" si="5"/>
        <v xml:space="preserve"> </v>
      </c>
      <c r="T38" s="5" t="str" cm="1">
        <f t="array" ref="T38"/>
        <v xml:space="preserve"> </v>
      </c>
      <c r="U38" s="5" t="str">
        <f t="shared" si="1"/>
        <v xml:space="preserve"> </v>
      </c>
      <c r="V38" s="30" t="str" cm="1">
        <f t="array" ref="V38">IFERROR(IF(F38=0," ",(T38-LOOKUP(2,1/($X$4:$X$50="ActiveRev Req't"),$T$4:$T$50))/LOOKUP(2,1/($X$4:$X$50="ActiveRev Req't"),$T$4:$T$50))," ")</f>
        <v xml:space="preserve"> </v>
      </c>
      <c r="W38" s="30" t="str">
        <f t="shared" si="6"/>
        <v xml:space="preserve"> </v>
      </c>
      <c r="X38" t="str">
        <f t="shared" si="7"/>
        <v/>
      </c>
    </row>
    <row r="39" spans="1:24" x14ac:dyDescent="0.25">
      <c r="A39" s="26"/>
      <c r="B39" s="26"/>
      <c r="C39" s="26"/>
      <c r="D39" s="27"/>
      <c r="E39" s="28"/>
      <c r="F39" s="3">
        <f t="shared" si="8"/>
        <v>0</v>
      </c>
      <c r="G39" s="29" t="str">
        <f t="shared" si="9"/>
        <v xml:space="preserve"> </v>
      </c>
      <c r="H39" s="3">
        <f t="shared" si="10"/>
        <v>0</v>
      </c>
      <c r="I39" s="30">
        <f t="shared" si="11"/>
        <v>0</v>
      </c>
      <c r="J39" s="27"/>
      <c r="K39" s="20" t="str">
        <f t="shared" si="13"/>
        <v xml:space="preserve"> </v>
      </c>
      <c r="L39" s="21" t="str">
        <f t="shared" si="3"/>
        <v xml:space="preserve"> </v>
      </c>
      <c r="M39" s="21" t="str">
        <f t="shared" si="4"/>
        <v xml:space="preserve"> </v>
      </c>
      <c r="N39" s="27"/>
      <c r="O39" s="4" t="str">
        <f t="shared" si="12"/>
        <v xml:space="preserve"> </v>
      </c>
      <c r="P39" s="5" t="str" cm="1">
        <f t="array" ref="P39"/>
        <v xml:space="preserve"> </v>
      </c>
      <c r="Q39" s="5" t="str">
        <f t="shared" si="0"/>
        <v xml:space="preserve"> </v>
      </c>
      <c r="R39" s="30" t="str" cm="1">
        <f t="array" ref="R39">IFERROR(IF(B39=0," ",(P39-LOOKUP(2,1/($X$4:$X$50="ActiveRev Req't"),$P$4:$P$50))/LOOKUP(2,1/($X$4:$X$50="ActiveRev Req't"),$P$4:$P$50))," ")</f>
        <v xml:space="preserve"> </v>
      </c>
      <c r="S39" s="30" t="str">
        <f t="shared" si="5"/>
        <v xml:space="preserve"> </v>
      </c>
      <c r="T39" s="5" t="str" cm="1">
        <f t="array" ref="T39"/>
        <v xml:space="preserve"> </v>
      </c>
      <c r="U39" s="5" t="str">
        <f t="shared" si="1"/>
        <v xml:space="preserve"> </v>
      </c>
      <c r="V39" s="30" t="str" cm="1">
        <f t="array" ref="V39">IFERROR(IF(F39=0," ",(T39-LOOKUP(2,1/($X$4:$X$50="ActiveRev Req't"),$T$4:$T$50))/LOOKUP(2,1/($X$4:$X$50="ActiveRev Req't"),$T$4:$T$50))," ")</f>
        <v xml:space="preserve"> </v>
      </c>
      <c r="W39" s="30" t="str">
        <f t="shared" si="6"/>
        <v xml:space="preserve"> </v>
      </c>
      <c r="X39" t="str">
        <f t="shared" si="7"/>
        <v/>
      </c>
    </row>
    <row r="40" spans="1:24" x14ac:dyDescent="0.25">
      <c r="A40" s="26"/>
      <c r="B40" s="26"/>
      <c r="C40" s="26"/>
      <c r="D40" s="27"/>
      <c r="E40" s="28"/>
      <c r="F40" s="3">
        <f t="shared" si="8"/>
        <v>0</v>
      </c>
      <c r="G40" s="29" t="str">
        <f t="shared" si="9"/>
        <v xml:space="preserve"> </v>
      </c>
      <c r="H40" s="3">
        <f t="shared" si="10"/>
        <v>0</v>
      </c>
      <c r="I40" s="30">
        <f t="shared" si="11"/>
        <v>0</v>
      </c>
      <c r="J40" s="27"/>
      <c r="K40" s="20" t="str">
        <f t="shared" si="13"/>
        <v xml:space="preserve"> </v>
      </c>
      <c r="L40" s="21" t="str">
        <f t="shared" si="3"/>
        <v xml:space="preserve"> </v>
      </c>
      <c r="M40" s="21" t="str">
        <f t="shared" si="4"/>
        <v xml:space="preserve"> </v>
      </c>
      <c r="N40" s="27"/>
      <c r="O40" s="4" t="str">
        <f t="shared" si="12"/>
        <v xml:space="preserve"> </v>
      </c>
      <c r="P40" s="5" t="str" cm="1">
        <f t="array" ref="P40"/>
        <v xml:space="preserve"> </v>
      </c>
      <c r="Q40" s="5" t="str">
        <f t="shared" si="0"/>
        <v xml:space="preserve"> </v>
      </c>
      <c r="R40" s="30" t="str" cm="1">
        <f t="array" ref="R40">IFERROR(IF(B40=0," ",(P40-LOOKUP(2,1/($X$4:$X$50="ActiveRev Req't"),$P$4:$P$50))/LOOKUP(2,1/($X$4:$X$50="ActiveRev Req't"),$P$4:$P$50))," ")</f>
        <v xml:space="preserve"> </v>
      </c>
      <c r="S40" s="30" t="str">
        <f t="shared" si="5"/>
        <v xml:space="preserve"> </v>
      </c>
      <c r="T40" s="5" t="str" cm="1">
        <f t="array" ref="T40"/>
        <v xml:space="preserve"> </v>
      </c>
      <c r="U40" s="5" t="str">
        <f t="shared" si="1"/>
        <v xml:space="preserve"> </v>
      </c>
      <c r="V40" s="30" t="str" cm="1">
        <f t="array" ref="V40">IFERROR(IF(F40=0," ",(T40-LOOKUP(2,1/($X$4:$X$50="ActiveRev Req't"),$T$4:$T$50))/LOOKUP(2,1/($X$4:$X$50="ActiveRev Req't"),$T$4:$T$50))," ")</f>
        <v xml:space="preserve"> </v>
      </c>
      <c r="W40" s="30" t="str">
        <f t="shared" si="6"/>
        <v xml:space="preserve"> </v>
      </c>
      <c r="X40" t="str">
        <f t="shared" si="7"/>
        <v/>
      </c>
    </row>
    <row r="41" spans="1:24" x14ac:dyDescent="0.25">
      <c r="A41" s="26"/>
      <c r="B41" s="26"/>
      <c r="C41" s="26"/>
      <c r="D41" s="27"/>
      <c r="E41" s="28"/>
      <c r="F41" s="3">
        <f t="shared" si="8"/>
        <v>0</v>
      </c>
      <c r="G41" s="29" t="str">
        <f t="shared" si="9"/>
        <v xml:space="preserve"> </v>
      </c>
      <c r="H41" s="3">
        <f t="shared" si="10"/>
        <v>0</v>
      </c>
      <c r="I41" s="30">
        <f t="shared" si="11"/>
        <v>0</v>
      </c>
      <c r="J41" s="27"/>
      <c r="K41" s="20" t="str">
        <f t="shared" si="13"/>
        <v xml:space="preserve"> </v>
      </c>
      <c r="L41" s="21" t="str">
        <f t="shared" si="3"/>
        <v xml:space="preserve"> </v>
      </c>
      <c r="M41" s="21" t="str">
        <f t="shared" si="4"/>
        <v xml:space="preserve"> </v>
      </c>
      <c r="N41" s="27"/>
      <c r="O41" s="4" t="str">
        <f t="shared" si="12"/>
        <v xml:space="preserve"> </v>
      </c>
      <c r="P41" s="5" t="str" cm="1">
        <f t="array" ref="P41"/>
        <v xml:space="preserve"> </v>
      </c>
      <c r="Q41" s="5" t="str">
        <f t="shared" si="0"/>
        <v xml:space="preserve"> </v>
      </c>
      <c r="R41" s="30" t="str" cm="1">
        <f t="array" ref="R41">IFERROR(IF(B41=0," ",(P41-LOOKUP(2,1/($X$4:$X$50="ActiveRev Req't"),$P$4:$P$50))/LOOKUP(2,1/($X$4:$X$50="ActiveRev Req't"),$P$4:$P$50))," ")</f>
        <v xml:space="preserve"> </v>
      </c>
      <c r="S41" s="30" t="str">
        <f t="shared" si="5"/>
        <v xml:space="preserve"> </v>
      </c>
      <c r="T41" s="5" t="str" cm="1">
        <f t="array" ref="T41"/>
        <v xml:space="preserve"> </v>
      </c>
      <c r="U41" s="5" t="str">
        <f t="shared" si="1"/>
        <v xml:space="preserve"> </v>
      </c>
      <c r="V41" s="30" t="str" cm="1">
        <f t="array" ref="V41">IFERROR(IF(F41=0," ",(T41-LOOKUP(2,1/($X$4:$X$50="ActiveRev Req't"),$T$4:$T$50))/LOOKUP(2,1/($X$4:$X$50="ActiveRev Req't"),$T$4:$T$50))," ")</f>
        <v xml:space="preserve"> </v>
      </c>
      <c r="W41" s="30" t="str">
        <f t="shared" si="6"/>
        <v xml:space="preserve"> </v>
      </c>
      <c r="X41" t="str">
        <f t="shared" si="7"/>
        <v/>
      </c>
    </row>
    <row r="42" spans="1:24" x14ac:dyDescent="0.25">
      <c r="A42" s="26"/>
      <c r="B42" s="26"/>
      <c r="C42" s="26"/>
      <c r="D42" s="27"/>
      <c r="E42" s="28"/>
      <c r="F42" s="3">
        <f t="shared" si="8"/>
        <v>0</v>
      </c>
      <c r="G42" s="29" t="str">
        <f t="shared" si="9"/>
        <v xml:space="preserve"> </v>
      </c>
      <c r="H42" s="3">
        <f t="shared" si="10"/>
        <v>0</v>
      </c>
      <c r="I42" s="30">
        <f t="shared" si="11"/>
        <v>0</v>
      </c>
      <c r="J42" s="27"/>
      <c r="K42" s="20" t="str">
        <f t="shared" si="13"/>
        <v xml:space="preserve"> </v>
      </c>
      <c r="L42" s="21" t="str">
        <f t="shared" si="3"/>
        <v xml:space="preserve"> </v>
      </c>
      <c r="M42" s="21" t="str">
        <f t="shared" si="4"/>
        <v xml:space="preserve"> </v>
      </c>
      <c r="N42" s="27"/>
      <c r="O42" s="4" t="str">
        <f t="shared" si="12"/>
        <v xml:space="preserve"> </v>
      </c>
      <c r="P42" s="5" t="str" cm="1">
        <f t="array" ref="P42"/>
        <v xml:space="preserve"> </v>
      </c>
      <c r="Q42" s="5" t="str">
        <f t="shared" si="0"/>
        <v xml:space="preserve"> </v>
      </c>
      <c r="R42" s="30" t="str" cm="1">
        <f t="array" ref="R42">IFERROR(IF(B42=0," ",(P42-LOOKUP(2,1/($X$4:$X$50="ActiveRev Req't"),$P$4:$P$50))/LOOKUP(2,1/($X$4:$X$50="ActiveRev Req't"),$P$4:$P$50))," ")</f>
        <v xml:space="preserve"> </v>
      </c>
      <c r="S42" s="30" t="str">
        <f t="shared" si="5"/>
        <v xml:space="preserve"> </v>
      </c>
      <c r="T42" s="5" t="str" cm="1">
        <f t="array" ref="T42"/>
        <v xml:space="preserve"> </v>
      </c>
      <c r="U42" s="5" t="str">
        <f t="shared" si="1"/>
        <v xml:space="preserve"> </v>
      </c>
      <c r="V42" s="30" t="str" cm="1">
        <f t="array" ref="V42">IFERROR(IF(F42=0," ",(T42-LOOKUP(2,1/($X$4:$X$50="ActiveRev Req't"),$T$4:$T$50))/LOOKUP(2,1/($X$4:$X$50="ActiveRev Req't"),$T$4:$T$50))," ")</f>
        <v xml:space="preserve"> </v>
      </c>
      <c r="W42" s="30" t="str">
        <f t="shared" si="6"/>
        <v xml:space="preserve"> </v>
      </c>
      <c r="X42" t="str">
        <f t="shared" si="7"/>
        <v/>
      </c>
    </row>
    <row r="43" spans="1:24" x14ac:dyDescent="0.25">
      <c r="A43" s="26"/>
      <c r="B43" s="26"/>
      <c r="C43" s="26"/>
      <c r="D43" s="27"/>
      <c r="E43" s="28"/>
      <c r="F43" s="3">
        <f t="shared" si="8"/>
        <v>0</v>
      </c>
      <c r="G43" s="29" t="str">
        <f t="shared" si="9"/>
        <v xml:space="preserve"> </v>
      </c>
      <c r="H43" s="3">
        <f t="shared" si="10"/>
        <v>0</v>
      </c>
      <c r="I43" s="30">
        <f t="shared" si="11"/>
        <v>0</v>
      </c>
      <c r="J43" s="27"/>
      <c r="K43" s="20" t="str">
        <f t="shared" si="13"/>
        <v xml:space="preserve"> </v>
      </c>
      <c r="L43" s="21" t="str">
        <f t="shared" si="3"/>
        <v xml:space="preserve"> </v>
      </c>
      <c r="M43" s="21" t="str">
        <f t="shared" si="4"/>
        <v xml:space="preserve"> </v>
      </c>
      <c r="N43" s="27"/>
      <c r="O43" s="4" t="str">
        <f t="shared" si="12"/>
        <v xml:space="preserve"> </v>
      </c>
      <c r="P43" s="5" t="str" cm="1">
        <f t="array" ref="P43"/>
        <v xml:space="preserve"> </v>
      </c>
      <c r="Q43" s="5" t="str">
        <f t="shared" si="0"/>
        <v xml:space="preserve"> </v>
      </c>
      <c r="R43" s="30" t="str" cm="1">
        <f t="array" ref="R43">IFERROR(IF(B43=0," ",(P43-LOOKUP(2,1/($X$4:$X$50="ActiveRev Req't"),$P$4:$P$50))/LOOKUP(2,1/($X$4:$X$50="ActiveRev Req't"),$P$4:$P$50))," ")</f>
        <v xml:space="preserve"> </v>
      </c>
      <c r="S43" s="30" t="str">
        <f t="shared" si="5"/>
        <v xml:space="preserve"> </v>
      </c>
      <c r="T43" s="5" t="str" cm="1">
        <f t="array" ref="T43"/>
        <v xml:space="preserve"> </v>
      </c>
      <c r="U43" s="5" t="str">
        <f t="shared" si="1"/>
        <v xml:space="preserve"> </v>
      </c>
      <c r="V43" s="30" t="str" cm="1">
        <f t="array" ref="V43">IFERROR(IF(F43=0," ",(T43-LOOKUP(2,1/($X$4:$X$50="ActiveRev Req't"),$T$4:$T$50))/LOOKUP(2,1/($X$4:$X$50="ActiveRev Req't"),$T$4:$T$50))," ")</f>
        <v xml:space="preserve"> </v>
      </c>
      <c r="W43" s="30" t="str">
        <f t="shared" si="6"/>
        <v xml:space="preserve"> </v>
      </c>
      <c r="X43" t="str">
        <f t="shared" si="7"/>
        <v/>
      </c>
    </row>
    <row r="44" spans="1:24" x14ac:dyDescent="0.25">
      <c r="A44" s="26"/>
      <c r="B44" s="26"/>
      <c r="C44" s="26"/>
      <c r="D44" s="27"/>
      <c r="E44" s="28"/>
      <c r="F44" s="3">
        <f t="shared" si="8"/>
        <v>0</v>
      </c>
      <c r="G44" s="29" t="str">
        <f t="shared" si="9"/>
        <v xml:space="preserve"> </v>
      </c>
      <c r="H44" s="3">
        <f t="shared" si="10"/>
        <v>0</v>
      </c>
      <c r="I44" s="30">
        <f t="shared" si="11"/>
        <v>0</v>
      </c>
      <c r="J44" s="27"/>
      <c r="K44" s="20" t="str">
        <f t="shared" si="13"/>
        <v xml:space="preserve"> </v>
      </c>
      <c r="L44" s="21" t="str">
        <f t="shared" si="3"/>
        <v xml:space="preserve"> </v>
      </c>
      <c r="M44" s="21" t="str">
        <f t="shared" si="4"/>
        <v xml:space="preserve"> </v>
      </c>
      <c r="N44" s="27"/>
      <c r="O44" s="4" t="str">
        <f t="shared" si="12"/>
        <v xml:space="preserve"> </v>
      </c>
      <c r="P44" s="5" t="str" cm="1">
        <f t="array" ref="P44"/>
        <v xml:space="preserve"> </v>
      </c>
      <c r="Q44" s="5" t="str">
        <f t="shared" si="0"/>
        <v xml:space="preserve"> </v>
      </c>
      <c r="R44" s="30" t="str" cm="1">
        <f t="array" ref="R44">IFERROR(IF(B44=0," ",(P44-LOOKUP(2,1/($X$4:$X$50="ActiveRev Req't"),$P$4:$P$50))/LOOKUP(2,1/($X$4:$X$50="ActiveRev Req't"),$P$4:$P$50))," ")</f>
        <v xml:space="preserve"> </v>
      </c>
      <c r="S44" s="30" t="str">
        <f t="shared" si="5"/>
        <v xml:space="preserve"> </v>
      </c>
      <c r="T44" s="5" t="str" cm="1">
        <f t="array" ref="T44"/>
        <v xml:space="preserve"> </v>
      </c>
      <c r="U44" s="5" t="str">
        <f t="shared" si="1"/>
        <v xml:space="preserve"> </v>
      </c>
      <c r="V44" s="30" t="str" cm="1">
        <f t="array" ref="V44">IFERROR(IF(F44=0," ",(T44-LOOKUP(2,1/($X$4:$X$50="ActiveRev Req't"),$T$4:$T$50))/LOOKUP(2,1/($X$4:$X$50="ActiveRev Req't"),$T$4:$T$50))," ")</f>
        <v xml:space="preserve"> </v>
      </c>
      <c r="W44" s="30" t="str">
        <f t="shared" si="6"/>
        <v xml:space="preserve"> </v>
      </c>
      <c r="X44" t="str">
        <f t="shared" si="7"/>
        <v/>
      </c>
    </row>
    <row r="45" spans="1:24" x14ac:dyDescent="0.25">
      <c r="A45" s="26"/>
      <c r="B45" s="26"/>
      <c r="C45" s="26"/>
      <c r="D45" s="27"/>
      <c r="E45" s="28"/>
      <c r="F45" s="3">
        <f t="shared" si="8"/>
        <v>0</v>
      </c>
      <c r="G45" s="29" t="str">
        <f t="shared" si="9"/>
        <v xml:space="preserve"> </v>
      </c>
      <c r="H45" s="3">
        <f t="shared" si="10"/>
        <v>0</v>
      </c>
      <c r="I45" s="30">
        <f t="shared" si="11"/>
        <v>0</v>
      </c>
      <c r="J45" s="27"/>
      <c r="K45" s="20" t="str">
        <f t="shared" si="13"/>
        <v xml:space="preserve"> </v>
      </c>
      <c r="L45" s="21" t="str">
        <f t="shared" si="3"/>
        <v xml:space="preserve"> </v>
      </c>
      <c r="M45" s="21" t="str">
        <f t="shared" si="4"/>
        <v xml:space="preserve"> </v>
      </c>
      <c r="N45" s="27"/>
      <c r="O45" s="4" t="str">
        <f t="shared" si="12"/>
        <v xml:space="preserve"> </v>
      </c>
      <c r="P45" s="5" t="str" cm="1">
        <f t="array" ref="P45"/>
        <v xml:space="preserve"> </v>
      </c>
      <c r="Q45" s="5" t="str">
        <f t="shared" si="0"/>
        <v xml:space="preserve"> </v>
      </c>
      <c r="R45" s="30" t="str" cm="1">
        <f t="array" ref="R45">IFERROR(IF(B45=0," ",(P45-LOOKUP(2,1/($X$4:$X$50="ActiveRev Req't"),$P$4:$P$50))/LOOKUP(2,1/($X$4:$X$50="ActiveRev Req't"),$P$4:$P$50))," ")</f>
        <v xml:space="preserve"> </v>
      </c>
      <c r="S45" s="30" t="str">
        <f t="shared" si="5"/>
        <v xml:space="preserve"> </v>
      </c>
      <c r="T45" s="5" t="str" cm="1">
        <f t="array" ref="T45"/>
        <v xml:space="preserve"> </v>
      </c>
      <c r="U45" s="5" t="str">
        <f t="shared" si="1"/>
        <v xml:space="preserve"> </v>
      </c>
      <c r="V45" s="30" t="str" cm="1">
        <f t="array" ref="V45">IFERROR(IF(F45=0," ",(T45-LOOKUP(2,1/($X$4:$X$50="ActiveRev Req't"),$T$4:$T$50))/LOOKUP(2,1/($X$4:$X$50="ActiveRev Req't"),$T$4:$T$50))," ")</f>
        <v xml:space="preserve"> </v>
      </c>
      <c r="W45" s="30" t="str">
        <f t="shared" si="6"/>
        <v xml:space="preserve"> </v>
      </c>
      <c r="X45" t="str">
        <f t="shared" si="7"/>
        <v/>
      </c>
    </row>
    <row r="46" spans="1:24" x14ac:dyDescent="0.25">
      <c r="A46" s="26"/>
      <c r="B46" s="26"/>
      <c r="C46" s="26"/>
      <c r="D46" s="27"/>
      <c r="E46" s="28"/>
      <c r="F46" s="3">
        <f t="shared" si="8"/>
        <v>0</v>
      </c>
      <c r="G46" s="29" t="str">
        <f t="shared" si="9"/>
        <v xml:space="preserve"> </v>
      </c>
      <c r="H46" s="3">
        <f t="shared" si="10"/>
        <v>0</v>
      </c>
      <c r="I46" s="30">
        <f t="shared" si="11"/>
        <v>0</v>
      </c>
      <c r="J46" s="27"/>
      <c r="K46" s="20" t="str">
        <f t="shared" si="13"/>
        <v xml:space="preserve"> </v>
      </c>
      <c r="L46" s="21" t="str">
        <f t="shared" si="3"/>
        <v xml:space="preserve"> </v>
      </c>
      <c r="M46" s="21" t="str">
        <f t="shared" si="4"/>
        <v xml:space="preserve"> </v>
      </c>
      <c r="N46" s="27"/>
      <c r="O46" s="4" t="str">
        <f t="shared" si="12"/>
        <v xml:space="preserve"> </v>
      </c>
      <c r="P46" s="5" t="str" cm="1">
        <f t="array" ref="P46"/>
        <v xml:space="preserve"> </v>
      </c>
      <c r="Q46" s="5" t="str">
        <f t="shared" si="0"/>
        <v xml:space="preserve"> </v>
      </c>
      <c r="R46" s="30" t="str" cm="1">
        <f t="array" ref="R46">IFERROR(IF(B46=0," ",(P46-LOOKUP(2,1/($X$4:$X$50="ActiveRev Req't"),$P$4:$P$50))/LOOKUP(2,1/($X$4:$X$50="ActiveRev Req't"),$P$4:$P$50))," ")</f>
        <v xml:space="preserve"> </v>
      </c>
      <c r="S46" s="30" t="str">
        <f t="shared" si="5"/>
        <v xml:space="preserve"> </v>
      </c>
      <c r="T46" s="5" t="str" cm="1">
        <f t="array" ref="T46"/>
        <v xml:space="preserve"> </v>
      </c>
      <c r="U46" s="5" t="str">
        <f t="shared" si="1"/>
        <v xml:space="preserve"> </v>
      </c>
      <c r="V46" s="30" t="str" cm="1">
        <f t="array" ref="V46">IFERROR(IF(F46=0," ",(T46-LOOKUP(2,1/($X$4:$X$50="ActiveRev Req't"),$T$4:$T$50))/LOOKUP(2,1/($X$4:$X$50="ActiveRev Req't"),$T$4:$T$50))," ")</f>
        <v xml:space="preserve"> </v>
      </c>
      <c r="W46" s="30" t="str">
        <f t="shared" si="6"/>
        <v xml:space="preserve"> </v>
      </c>
      <c r="X46" t="str">
        <f t="shared" si="7"/>
        <v/>
      </c>
    </row>
    <row r="47" spans="1:24" x14ac:dyDescent="0.25">
      <c r="A47" s="26"/>
      <c r="B47" s="26"/>
      <c r="C47" s="26"/>
      <c r="D47" s="27"/>
      <c r="E47" s="28"/>
      <c r="F47" s="3">
        <f t="shared" si="8"/>
        <v>0</v>
      </c>
      <c r="G47" s="29" t="str">
        <f t="shared" si="9"/>
        <v xml:space="preserve"> </v>
      </c>
      <c r="H47" s="3">
        <f t="shared" si="10"/>
        <v>0</v>
      </c>
      <c r="I47" s="30">
        <f t="shared" si="11"/>
        <v>0</v>
      </c>
      <c r="J47" s="27"/>
      <c r="K47" s="20" t="str">
        <f t="shared" si="13"/>
        <v xml:space="preserve"> </v>
      </c>
      <c r="L47" s="21" t="str">
        <f t="shared" si="3"/>
        <v xml:space="preserve"> </v>
      </c>
      <c r="M47" s="21" t="str">
        <f t="shared" si="4"/>
        <v xml:space="preserve"> </v>
      </c>
      <c r="N47" s="27"/>
      <c r="O47" s="4" t="str">
        <f t="shared" si="12"/>
        <v xml:space="preserve"> </v>
      </c>
      <c r="P47" s="5" t="str" cm="1">
        <f t="array" ref="P47"/>
        <v xml:space="preserve"> </v>
      </c>
      <c r="Q47" s="5" t="str">
        <f t="shared" si="0"/>
        <v xml:space="preserve"> </v>
      </c>
      <c r="R47" s="30" t="str" cm="1">
        <f t="array" ref="R47">IFERROR(IF(B47=0," ",(P47-LOOKUP(2,1/($X$4:$X$50="ActiveRev Req't"),$P$4:$P$50))/LOOKUP(2,1/($X$4:$X$50="ActiveRev Req't"),$P$4:$P$50))," ")</f>
        <v xml:space="preserve"> </v>
      </c>
      <c r="S47" s="30" t="str">
        <f t="shared" si="5"/>
        <v xml:space="preserve"> </v>
      </c>
      <c r="T47" s="5" t="str" cm="1">
        <f t="array" ref="T47"/>
        <v xml:space="preserve"> </v>
      </c>
      <c r="U47" s="5" t="str">
        <f t="shared" si="1"/>
        <v xml:space="preserve"> </v>
      </c>
      <c r="V47" s="30" t="str" cm="1">
        <f t="array" ref="V47">IFERROR(IF(F47=0," ",(T47-LOOKUP(2,1/($X$4:$X$50="ActiveRev Req't"),$T$4:$T$50))/LOOKUP(2,1/($X$4:$X$50="ActiveRev Req't"),$T$4:$T$50))," ")</f>
        <v xml:space="preserve"> </v>
      </c>
      <c r="W47" s="30" t="str">
        <f t="shared" si="6"/>
        <v xml:space="preserve"> </v>
      </c>
      <c r="X47" t="str">
        <f t="shared" si="7"/>
        <v/>
      </c>
    </row>
    <row r="48" spans="1:24" x14ac:dyDescent="0.25">
      <c r="A48" s="26"/>
      <c r="B48" s="26"/>
      <c r="C48" s="26"/>
      <c r="D48" s="27"/>
      <c r="E48" s="28"/>
      <c r="F48" s="3">
        <f t="shared" si="8"/>
        <v>0</v>
      </c>
      <c r="G48" s="29" t="str">
        <f t="shared" si="9"/>
        <v xml:space="preserve"> </v>
      </c>
      <c r="H48" s="3">
        <f t="shared" si="10"/>
        <v>0</v>
      </c>
      <c r="I48" s="30">
        <f t="shared" si="11"/>
        <v>0</v>
      </c>
      <c r="J48" s="27"/>
      <c r="K48" s="20" t="str">
        <f t="shared" si="13"/>
        <v xml:space="preserve"> </v>
      </c>
      <c r="L48" s="21" t="str">
        <f t="shared" si="3"/>
        <v xml:space="preserve"> </v>
      </c>
      <c r="M48" s="21" t="str">
        <f t="shared" si="4"/>
        <v xml:space="preserve"> </v>
      </c>
      <c r="N48" s="27"/>
      <c r="O48" s="4" t="str">
        <f t="shared" si="12"/>
        <v xml:space="preserve"> </v>
      </c>
      <c r="P48" s="5" t="str" cm="1">
        <f t="array" ref="P48"/>
        <v xml:space="preserve"> </v>
      </c>
      <c r="Q48" s="5" t="str">
        <f t="shared" si="0"/>
        <v xml:space="preserve"> </v>
      </c>
      <c r="R48" s="30" t="str" cm="1">
        <f t="array" ref="R48">IFERROR(IF(B48=0," ",(P48-LOOKUP(2,1/($X$4:$X$50="ActiveRev Req't"),$P$4:$P$50))/LOOKUP(2,1/($X$4:$X$50="ActiveRev Req't"),$P$4:$P$50))," ")</f>
        <v xml:space="preserve"> </v>
      </c>
      <c r="S48" s="30" t="str">
        <f t="shared" si="5"/>
        <v xml:space="preserve"> </v>
      </c>
      <c r="T48" s="5" t="str" cm="1">
        <f t="array" ref="T48"/>
        <v xml:space="preserve"> </v>
      </c>
      <c r="U48" s="5" t="str">
        <f t="shared" si="1"/>
        <v xml:space="preserve"> </v>
      </c>
      <c r="V48" s="30" t="str" cm="1">
        <f t="array" ref="V48">IFERROR(IF(F48=0," ",(T48-LOOKUP(2,1/($X$4:$X$50="ActiveRev Req't"),$T$4:$T$50))/LOOKUP(2,1/($X$4:$X$50="ActiveRev Req't"),$T$4:$T$50))," ")</f>
        <v xml:space="preserve"> </v>
      </c>
      <c r="W48" s="30" t="str">
        <f t="shared" si="6"/>
        <v xml:space="preserve"> </v>
      </c>
      <c r="X48" t="str">
        <f t="shared" si="7"/>
        <v/>
      </c>
    </row>
    <row r="49" spans="1:24" x14ac:dyDescent="0.25">
      <c r="A49" s="26"/>
      <c r="B49" s="26"/>
      <c r="C49" s="26"/>
      <c r="D49" s="27"/>
      <c r="E49" s="28"/>
      <c r="F49" s="3">
        <f t="shared" si="8"/>
        <v>0</v>
      </c>
      <c r="G49" s="29" t="str">
        <f t="shared" si="9"/>
        <v xml:space="preserve"> </v>
      </c>
      <c r="H49" s="3">
        <f t="shared" si="10"/>
        <v>0</v>
      </c>
      <c r="I49" s="30">
        <f t="shared" si="11"/>
        <v>0</v>
      </c>
      <c r="J49" s="27"/>
      <c r="K49" s="20" t="str">
        <f t="shared" si="13"/>
        <v xml:space="preserve"> </v>
      </c>
      <c r="L49" s="21" t="str">
        <f t="shared" si="3"/>
        <v xml:space="preserve"> </v>
      </c>
      <c r="M49" s="21" t="str">
        <f t="shared" si="4"/>
        <v xml:space="preserve"> </v>
      </c>
      <c r="N49" s="27"/>
      <c r="O49" s="4" t="str">
        <f t="shared" si="12"/>
        <v xml:space="preserve"> </v>
      </c>
      <c r="P49" s="5" t="str" cm="1">
        <f t="array" ref="P49"/>
        <v xml:space="preserve"> </v>
      </c>
      <c r="Q49" s="5" t="str">
        <f t="shared" si="0"/>
        <v xml:space="preserve"> </v>
      </c>
      <c r="R49" s="30" t="str" cm="1">
        <f t="array" ref="R49">IFERROR(IF(B49=0," ",(P49-LOOKUP(2,1/($X$4:$X$50="ActiveRev Req't"),$P$4:$P$50))/LOOKUP(2,1/($X$4:$X$50="ActiveRev Req't"),$P$4:$P$50))," ")</f>
        <v xml:space="preserve"> </v>
      </c>
      <c r="S49" s="30" t="str">
        <f t="shared" si="5"/>
        <v xml:space="preserve"> </v>
      </c>
      <c r="T49" s="5" t="str" cm="1">
        <f t="array" ref="T49"/>
        <v xml:space="preserve"> </v>
      </c>
      <c r="U49" s="5" t="str">
        <f t="shared" si="1"/>
        <v xml:space="preserve"> </v>
      </c>
      <c r="V49" s="30" t="str" cm="1">
        <f t="array" ref="V49">IFERROR(IF(F49=0," ",(T49-LOOKUP(2,1/($X$4:$X$50="ActiveRev Req't"),$T$4:$T$50))/LOOKUP(2,1/($X$4:$X$50="ActiveRev Req't"),$T$4:$T$50))," ")</f>
        <v xml:space="preserve"> </v>
      </c>
      <c r="W49" s="30" t="str">
        <f t="shared" si="6"/>
        <v xml:space="preserve"> </v>
      </c>
      <c r="X49" t="str">
        <f t="shared" si="7"/>
        <v/>
      </c>
    </row>
    <row r="50" spans="1:24" x14ac:dyDescent="0.25">
      <c r="A50" s="26"/>
      <c r="B50" s="26"/>
      <c r="C50" s="26"/>
      <c r="D50" s="27"/>
      <c r="E50" s="28"/>
      <c r="F50" s="3">
        <f t="shared" si="8"/>
        <v>0</v>
      </c>
      <c r="G50" s="29" t="str">
        <f t="shared" si="9"/>
        <v xml:space="preserve"> </v>
      </c>
      <c r="H50" s="3">
        <f t="shared" si="10"/>
        <v>0</v>
      </c>
      <c r="I50" s="30">
        <f t="shared" si="11"/>
        <v>0</v>
      </c>
      <c r="J50" s="27"/>
      <c r="K50" s="20" t="str">
        <f t="shared" si="13"/>
        <v xml:space="preserve"> </v>
      </c>
      <c r="L50" s="21" t="str">
        <f t="shared" si="3"/>
        <v xml:space="preserve"> </v>
      </c>
      <c r="M50" s="21" t="str">
        <f t="shared" si="4"/>
        <v xml:space="preserve"> </v>
      </c>
      <c r="N50" s="27"/>
      <c r="O50" s="4" t="str">
        <f t="shared" si="12"/>
        <v xml:space="preserve"> </v>
      </c>
      <c r="P50" s="5" t="str" cm="1">
        <f t="array" ref="P50"/>
        <v xml:space="preserve"> </v>
      </c>
      <c r="Q50" s="5" t="str">
        <f t="shared" si="0"/>
        <v xml:space="preserve"> </v>
      </c>
      <c r="R50" s="30" t="str" cm="1">
        <f t="array" ref="R50">IFERROR(IF(B50=0," ",(P50-LOOKUP(2,1/($X$4:$X$50="ActiveRev Req't"),$P$4:$P$50))/LOOKUP(2,1/($X$4:$X$50="ActiveRev Req't"),$P$4:$P$50))," ")</f>
        <v xml:space="preserve"> </v>
      </c>
      <c r="S50" s="30" t="str">
        <f t="shared" si="5"/>
        <v xml:space="preserve"> </v>
      </c>
      <c r="T50" s="5" t="str" cm="1">
        <f t="array" ref="T50"/>
        <v xml:space="preserve"> </v>
      </c>
      <c r="U50" s="5" t="str">
        <f t="shared" si="1"/>
        <v xml:space="preserve"> </v>
      </c>
      <c r="V50" s="30" t="str" cm="1">
        <f t="array" ref="V50">IFERROR(IF(F50=0," ",(T50-LOOKUP(2,1/($X$4:$X$50="ActiveRev Req't"),$T$4:$T$50))/LOOKUP(2,1/($X$4:$X$50="ActiveRev Req't"),$T$4:$T$50))," ")</f>
        <v xml:space="preserve"> </v>
      </c>
      <c r="W50" s="30" t="str">
        <f t="shared" si="6"/>
        <v xml:space="preserve"> </v>
      </c>
      <c r="X50" t="str">
        <f t="shared" si="7"/>
        <v/>
      </c>
    </row>
    <row r="51" spans="1:24" x14ac:dyDescent="0.25">
      <c r="A51" s="32" t="s">
        <v>54</v>
      </c>
      <c r="B51" s="32" t="s">
        <v>54</v>
      </c>
      <c r="C51" s="32" t="s">
        <v>54</v>
      </c>
      <c r="D51" s="32" t="s">
        <v>54</v>
      </c>
      <c r="E51" s="32" t="s">
        <v>54</v>
      </c>
      <c r="F51" s="32" t="s">
        <v>54</v>
      </c>
      <c r="G51" s="32" t="s">
        <v>54</v>
      </c>
      <c r="H51" s="32" t="s">
        <v>54</v>
      </c>
      <c r="I51" s="32" t="s">
        <v>54</v>
      </c>
      <c r="J51" s="32" t="s">
        <v>54</v>
      </c>
      <c r="K51" s="32" t="s">
        <v>54</v>
      </c>
      <c r="L51" s="32" t="s">
        <v>54</v>
      </c>
      <c r="M51" s="32" t="s">
        <v>54</v>
      </c>
      <c r="N51" s="32" t="s">
        <v>54</v>
      </c>
      <c r="O51" s="32" t="s">
        <v>54</v>
      </c>
      <c r="P51" s="32" t="s">
        <v>54</v>
      </c>
      <c r="Q51" s="32" t="s">
        <v>54</v>
      </c>
      <c r="R51" s="32" t="s">
        <v>54</v>
      </c>
      <c r="S51" s="32"/>
      <c r="T51" s="32" t="s">
        <v>54</v>
      </c>
      <c r="U51" s="32" t="s">
        <v>54</v>
      </c>
      <c r="V51" s="32" t="s">
        <v>54</v>
      </c>
      <c r="W51" s="32" t="s">
        <v>54</v>
      </c>
    </row>
  </sheetData>
  <pageMargins left="0.7" right="0.7" top="0.75" bottom="0.75" header="0.3" footer="0.3"/>
  <pageSetup scale="56" orientation="landscape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AA0C-2329-4B68-9093-9BF2B0CE0769}">
  <dimension ref="A1:HP12"/>
  <sheetViews>
    <sheetView zoomScaleNormal="100" workbookViewId="0">
      <selection activeCell="E1" sqref="E1:HQ1048576"/>
    </sheetView>
  </sheetViews>
  <sheetFormatPr defaultRowHeight="15" x14ac:dyDescent="0.25"/>
  <cols>
    <col min="1" max="1" width="19.7109375" customWidth="1"/>
    <col min="2" max="4" width="13.85546875" bestFit="1" customWidth="1"/>
  </cols>
  <sheetData>
    <row r="1" spans="1:4" x14ac:dyDescent="0.25">
      <c r="A1" t="s">
        <v>86</v>
      </c>
    </row>
    <row r="2" spans="1:4" ht="16.5" thickBot="1" x14ac:dyDescent="0.3">
      <c r="A2" s="35" t="s">
        <v>87</v>
      </c>
      <c r="B2" s="35"/>
      <c r="C2" s="35"/>
      <c r="D2" s="35"/>
    </row>
    <row r="3" spans="1:4" s="40" customFormat="1" ht="30" x14ac:dyDescent="0.25">
      <c r="A3" s="36" t="s">
        <v>88</v>
      </c>
      <c r="B3" s="37">
        <v>302672465.87778211</v>
      </c>
      <c r="C3" s="38"/>
      <c r="D3" s="39"/>
    </row>
    <row r="4" spans="1:4" x14ac:dyDescent="0.25">
      <c r="A4" s="41"/>
      <c r="B4" s="42" t="s">
        <v>89</v>
      </c>
      <c r="C4" s="42"/>
      <c r="D4" s="43"/>
    </row>
    <row r="5" spans="1:4" x14ac:dyDescent="0.25">
      <c r="A5" s="44"/>
      <c r="B5" s="7">
        <v>2024</v>
      </c>
      <c r="C5" s="7">
        <v>2025</v>
      </c>
      <c r="D5" s="45">
        <v>2026</v>
      </c>
    </row>
    <row r="6" spans="1:4" ht="14.45" customHeight="1" x14ac:dyDescent="0.25">
      <c r="A6" s="46" t="s">
        <v>46</v>
      </c>
      <c r="B6" s="3">
        <v>34220798.439545907</v>
      </c>
      <c r="C6" s="3">
        <v>55696237.710075341</v>
      </c>
      <c r="D6" s="47">
        <v>73119147.264262646</v>
      </c>
    </row>
    <row r="7" spans="1:4" ht="14.45" customHeight="1" x14ac:dyDescent="0.25">
      <c r="A7" s="46" t="s">
        <v>90</v>
      </c>
      <c r="B7" s="3">
        <v>0</v>
      </c>
      <c r="C7" s="3">
        <v>0</v>
      </c>
      <c r="D7" s="47">
        <v>0</v>
      </c>
    </row>
    <row r="8" spans="1:4" ht="14.45" customHeight="1" x14ac:dyDescent="0.25">
      <c r="A8" s="46" t="s">
        <v>39</v>
      </c>
      <c r="B8" s="3">
        <v>0</v>
      </c>
      <c r="C8" s="3">
        <v>0</v>
      </c>
      <c r="D8" s="47">
        <v>0</v>
      </c>
    </row>
    <row r="9" spans="1:4" ht="15.75" thickBot="1" x14ac:dyDescent="0.3">
      <c r="A9" s="48" t="s">
        <v>91</v>
      </c>
      <c r="B9" s="49">
        <f>SUM(B6:B8)</f>
        <v>34220798.439545907</v>
      </c>
      <c r="C9" s="49">
        <f>SUM(C6:C8)</f>
        <v>55696237.710075341</v>
      </c>
      <c r="D9" s="50">
        <f>SUM(D6:D8)</f>
        <v>73119147.264262646</v>
      </c>
    </row>
    <row r="10" spans="1:4" ht="15.75" thickTop="1" x14ac:dyDescent="0.25">
      <c r="A10" s="46"/>
      <c r="D10" s="51"/>
    </row>
    <row r="11" spans="1:4" ht="30.95" customHeight="1" x14ac:dyDescent="0.25">
      <c r="A11" s="52" t="s">
        <v>92</v>
      </c>
      <c r="B11" s="3">
        <f>B3+B9</f>
        <v>336893264.31732804</v>
      </c>
      <c r="C11" s="3">
        <f>B3+C9</f>
        <v>358368703.58785743</v>
      </c>
      <c r="D11" s="47">
        <f>B3+D9</f>
        <v>375791613.14204478</v>
      </c>
    </row>
    <row r="12" spans="1:4" ht="29.45" customHeight="1" thickBot="1" x14ac:dyDescent="0.3">
      <c r="A12" s="53" t="s">
        <v>93</v>
      </c>
      <c r="B12" s="54">
        <f>(B11-B3)/B3</f>
        <v>0.11306214571022177</v>
      </c>
      <c r="C12" s="54">
        <f>(C11-B11)/B11</f>
        <v>6.3745528762786857E-2</v>
      </c>
      <c r="D12" s="55">
        <f>(D11-C11)/C11</f>
        <v>4.8617274275782205E-2</v>
      </c>
    </row>
  </sheetData>
  <mergeCells count="2">
    <mergeCell ref="B4:D4"/>
    <mergeCell ref="A2:D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4777-74EA-4044-99DC-E08708DEDB30}">
  <dimension ref="A1:HP13"/>
  <sheetViews>
    <sheetView workbookViewId="0">
      <selection activeCell="H25" sqref="H25"/>
    </sheetView>
  </sheetViews>
  <sheetFormatPr defaultRowHeight="15" x14ac:dyDescent="0.25"/>
  <cols>
    <col min="1" max="1" width="17.5703125" customWidth="1"/>
    <col min="2" max="4" width="13.85546875" bestFit="1" customWidth="1"/>
  </cols>
  <sheetData>
    <row r="1" spans="1:4" x14ac:dyDescent="0.25">
      <c r="A1" t="s">
        <v>94</v>
      </c>
    </row>
    <row r="2" spans="1:4" ht="16.5" thickBot="1" x14ac:dyDescent="0.3">
      <c r="A2" s="35" t="s">
        <v>87</v>
      </c>
      <c r="B2" s="35"/>
      <c r="C2" s="35"/>
      <c r="D2" s="35"/>
    </row>
    <row r="3" spans="1:4" s="40" customFormat="1" ht="30" x14ac:dyDescent="0.25">
      <c r="A3" s="36" t="s">
        <v>88</v>
      </c>
      <c r="B3" s="37">
        <v>290244456.10592651</v>
      </c>
      <c r="C3" s="38"/>
      <c r="D3" s="39"/>
    </row>
    <row r="4" spans="1:4" x14ac:dyDescent="0.25">
      <c r="A4" s="41"/>
      <c r="B4" s="42" t="s">
        <v>89</v>
      </c>
      <c r="C4" s="42"/>
      <c r="D4" s="43"/>
    </row>
    <row r="5" spans="1:4" x14ac:dyDescent="0.25">
      <c r="A5" s="44"/>
      <c r="B5" s="7">
        <v>2024</v>
      </c>
      <c r="C5" s="7">
        <v>2025</v>
      </c>
      <c r="D5" s="45">
        <v>2026</v>
      </c>
    </row>
    <row r="6" spans="1:4" x14ac:dyDescent="0.25">
      <c r="A6" s="44" t="s">
        <v>28</v>
      </c>
      <c r="B6" s="3">
        <v>0</v>
      </c>
      <c r="C6" s="3">
        <v>0</v>
      </c>
      <c r="D6" s="47">
        <v>0</v>
      </c>
    </row>
    <row r="7" spans="1:4" ht="14.45" customHeight="1" x14ac:dyDescent="0.25">
      <c r="A7" s="44" t="s">
        <v>46</v>
      </c>
      <c r="B7" s="3">
        <v>55773744.40189866</v>
      </c>
      <c r="C7" s="3">
        <v>77249183.672428101</v>
      </c>
      <c r="D7" s="47">
        <v>94672093.226615399</v>
      </c>
    </row>
    <row r="8" spans="1:4" ht="14.45" customHeight="1" x14ac:dyDescent="0.25">
      <c r="A8" s="44" t="s">
        <v>90</v>
      </c>
      <c r="B8" s="3">
        <v>0</v>
      </c>
      <c r="C8" s="3">
        <v>0</v>
      </c>
      <c r="D8" s="47">
        <v>0</v>
      </c>
    </row>
    <row r="9" spans="1:4" ht="14.45" customHeight="1" x14ac:dyDescent="0.25">
      <c r="A9" s="44" t="s">
        <v>39</v>
      </c>
      <c r="B9" s="3">
        <v>0</v>
      </c>
      <c r="C9" s="3">
        <v>0</v>
      </c>
      <c r="D9" s="47">
        <v>0</v>
      </c>
    </row>
    <row r="10" spans="1:4" ht="29.45" customHeight="1" thickBot="1" x14ac:dyDescent="0.3">
      <c r="A10" s="48" t="s">
        <v>91</v>
      </c>
      <c r="B10" s="49">
        <f>SUM(B7:B9)</f>
        <v>55773744.40189866</v>
      </c>
      <c r="C10" s="49">
        <f>SUM(C7:C9)</f>
        <v>77249183.672428101</v>
      </c>
      <c r="D10" s="50">
        <f>SUM(D7:D9)</f>
        <v>94672093.226615399</v>
      </c>
    </row>
    <row r="11" spans="1:4" ht="15.75" thickTop="1" x14ac:dyDescent="0.25">
      <c r="A11" s="46"/>
      <c r="D11" s="51"/>
    </row>
    <row r="12" spans="1:4" ht="30.95" customHeight="1" x14ac:dyDescent="0.25">
      <c r="A12" s="52" t="s">
        <v>92</v>
      </c>
      <c r="B12" s="3">
        <f>B3+B10</f>
        <v>346018200.5078252</v>
      </c>
      <c r="C12" s="3">
        <f>B3+C10</f>
        <v>367493639.77835464</v>
      </c>
      <c r="D12" s="47">
        <f>B3+D10</f>
        <v>384916549.33254194</v>
      </c>
    </row>
    <row r="13" spans="1:4" ht="29.45" customHeight="1" thickBot="1" x14ac:dyDescent="0.3">
      <c r="A13" s="53" t="s">
        <v>93</v>
      </c>
      <c r="B13" s="54">
        <f>(B12-B3)/B3</f>
        <v>0.19216127381101022</v>
      </c>
      <c r="C13" s="54">
        <f>(C12-B12)/B12</f>
        <v>6.2064478802015453E-2</v>
      </c>
      <c r="D13" s="55">
        <f>(D12-C12)/C12</f>
        <v>4.7410098212027629E-2</v>
      </c>
    </row>
  </sheetData>
  <mergeCells count="2">
    <mergeCell ref="B4:D4"/>
    <mergeCell ref="A2:D2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DF98-FAD8-42D6-9491-7968BD6E29F6}">
  <dimension ref="A1:Q33"/>
  <sheetViews>
    <sheetView view="pageBreakPreview" zoomScale="60" zoomScaleNormal="130" workbookViewId="0">
      <selection activeCell="T59" sqref="T59"/>
    </sheetView>
  </sheetViews>
  <sheetFormatPr defaultRowHeight="15" x14ac:dyDescent="0.25"/>
  <cols>
    <col min="1" max="1" width="3.85546875" customWidth="1"/>
    <col min="2" max="2" width="5.28515625" customWidth="1"/>
    <col min="3" max="3" width="12.85546875" customWidth="1"/>
    <col min="17" max="17" width="15.5703125" bestFit="1" customWidth="1"/>
    <col min="18" max="18" width="10.5703125" bestFit="1" customWidth="1"/>
  </cols>
  <sheetData>
    <row r="1" spans="1:17" x14ac:dyDescent="0.25">
      <c r="A1" t="s">
        <v>95</v>
      </c>
      <c r="Q1" s="4"/>
    </row>
    <row r="2" spans="1:17" x14ac:dyDescent="0.25">
      <c r="Q2" s="4" t="s">
        <v>96</v>
      </c>
    </row>
    <row r="3" spans="1:17" x14ac:dyDescent="0.25">
      <c r="Q3" s="4" t="s">
        <v>97</v>
      </c>
    </row>
    <row r="4" spans="1:17" x14ac:dyDescent="0.25">
      <c r="Q4" s="56" t="s">
        <v>98</v>
      </c>
    </row>
    <row r="5" spans="1:17" x14ac:dyDescent="0.25">
      <c r="A5">
        <v>1</v>
      </c>
      <c r="B5" s="57" t="s">
        <v>99</v>
      </c>
      <c r="Q5" s="58">
        <f>302672465.877782/1000</f>
        <v>302672.46587778197</v>
      </c>
    </row>
    <row r="6" spans="1:17" x14ac:dyDescent="0.25">
      <c r="B6" s="59" t="s">
        <v>100</v>
      </c>
      <c r="C6" t="s">
        <v>101</v>
      </c>
      <c r="Q6" s="58">
        <f>Q5*0.01</f>
        <v>3026.72465877782</v>
      </c>
    </row>
    <row r="7" spans="1:17" x14ac:dyDescent="0.25">
      <c r="B7" s="59"/>
      <c r="Q7" s="58"/>
    </row>
    <row r="8" spans="1:17" x14ac:dyDescent="0.25">
      <c r="A8">
        <v>2</v>
      </c>
      <c r="B8" s="57" t="s">
        <v>102</v>
      </c>
    </row>
    <row r="9" spans="1:17" x14ac:dyDescent="0.25">
      <c r="B9" s="60" t="s">
        <v>100</v>
      </c>
      <c r="C9" s="61" t="s">
        <v>103</v>
      </c>
      <c r="D9" s="61" t="s">
        <v>41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>
        <v>7305</v>
      </c>
    </row>
    <row r="10" spans="1:17" x14ac:dyDescent="0.25">
      <c r="B10" s="63" t="s">
        <v>104</v>
      </c>
      <c r="C10" s="61" t="s">
        <v>105</v>
      </c>
      <c r="D10" s="61" t="s">
        <v>106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>
        <v>36507</v>
      </c>
    </row>
    <row r="11" spans="1:17" x14ac:dyDescent="0.25">
      <c r="B11" s="63" t="s">
        <v>107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B12" s="63" t="s">
        <v>108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x14ac:dyDescent="0.25">
      <c r="B13" s="63" t="s">
        <v>109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</row>
    <row r="14" spans="1:17" x14ac:dyDescent="0.25">
      <c r="B14" s="59" t="s">
        <v>110</v>
      </c>
    </row>
    <row r="16" spans="1:17" x14ac:dyDescent="0.25">
      <c r="A16">
        <v>3</v>
      </c>
      <c r="B16" s="64" t="s">
        <v>111</v>
      </c>
    </row>
    <row r="17" spans="1:17" x14ac:dyDescent="0.25">
      <c r="B17" s="65" t="s">
        <v>100</v>
      </c>
      <c r="C17" t="str">
        <f>C10</f>
        <v>A.22-07-001</v>
      </c>
      <c r="D17" t="str">
        <f>D10</f>
        <v>2022 GRC</v>
      </c>
      <c r="E17" t="s">
        <v>112</v>
      </c>
      <c r="Q17" s="58">
        <f>Q10</f>
        <v>36507</v>
      </c>
    </row>
    <row r="18" spans="1:17" x14ac:dyDescent="0.25">
      <c r="B18" s="65" t="s">
        <v>104</v>
      </c>
    </row>
    <row r="20" spans="1:17" x14ac:dyDescent="0.25">
      <c r="A20">
        <v>4</v>
      </c>
      <c r="B20" t="s">
        <v>113</v>
      </c>
    </row>
    <row r="21" spans="1:17" x14ac:dyDescent="0.25">
      <c r="B21" s="60" t="s">
        <v>100</v>
      </c>
      <c r="C21" s="61" t="s">
        <v>114</v>
      </c>
      <c r="D21" s="61" t="s">
        <v>115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>
        <f>205300/1000</f>
        <v>205.3</v>
      </c>
    </row>
    <row r="22" spans="1:17" x14ac:dyDescent="0.25">
      <c r="B22" s="60" t="s">
        <v>104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2"/>
    </row>
    <row r="23" spans="1:17" x14ac:dyDescent="0.25">
      <c r="B23" s="60" t="s">
        <v>107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</row>
    <row r="24" spans="1:17" x14ac:dyDescent="0.25">
      <c r="B24" s="60" t="s">
        <v>108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</row>
    <row r="25" spans="1:17" x14ac:dyDescent="0.25">
      <c r="B25" s="65" t="s">
        <v>109</v>
      </c>
    </row>
    <row r="27" spans="1:17" ht="15" customHeight="1" x14ac:dyDescent="0.25">
      <c r="A27">
        <v>5</v>
      </c>
      <c r="B27" s="66" t="s">
        <v>116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7" x14ac:dyDescent="0.25">
      <c r="B28" s="65" t="s">
        <v>100</v>
      </c>
      <c r="C28" s="65" t="s">
        <v>117</v>
      </c>
      <c r="Q28" s="58">
        <f>SUM(Q9,Q21)</f>
        <v>7510.3</v>
      </c>
    </row>
    <row r="29" spans="1:17" x14ac:dyDescent="0.25">
      <c r="B29" s="65" t="s">
        <v>104</v>
      </c>
      <c r="C29" s="65" t="s">
        <v>118</v>
      </c>
      <c r="Q29" s="58">
        <f>Q10</f>
        <v>36507</v>
      </c>
    </row>
    <row r="30" spans="1:17" x14ac:dyDescent="0.25">
      <c r="B30" s="65" t="s">
        <v>107</v>
      </c>
      <c r="C30" s="65" t="s">
        <v>119</v>
      </c>
      <c r="Q30" s="58"/>
    </row>
    <row r="31" spans="1:17" x14ac:dyDescent="0.25">
      <c r="B31" s="65" t="s">
        <v>108</v>
      </c>
      <c r="C31" s="65" t="s">
        <v>120</v>
      </c>
    </row>
    <row r="33" spans="3:3" x14ac:dyDescent="0.25">
      <c r="C33" s="68" t="s">
        <v>121</v>
      </c>
    </row>
  </sheetData>
  <mergeCells count="1">
    <mergeCell ref="B27:P27"/>
  </mergeCells>
  <pageMargins left="0.7" right="0.7" top="0.75" bottom="0.75" header="0.3" footer="0.3"/>
  <pageSetup scale="57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Company/>
  <LinksUpToDate>false</LinksUpToDate>
  <SharedDoc>false</SharedDoc>
  <HyperlinksChanged>false</HyperlinksChanged>
  <AppVersion>16.0300</AppVersion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2023-03-21T00:56:00Z</dcterms:created>
  <dcterms:modified xsi:type="dcterms:W3CDTF">2023-03-21T00:56:00Z</dcterms:modified>
  <cp:revision>1</cp:revision>
</cp:coreProperties>
</file>